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OneDrive - Tremco Inc\Documents\Toxement\Ayudas de Cálculo\Actualización 2020\AYUDAS FINALES\"/>
    </mc:Choice>
  </mc:AlternateContent>
  <workbookProtection workbookAlgorithmName="SHA-512" workbookHashValue="6OypYFXL1uGE0W0q7DL7xcKiU0nxbuVKdTIX+4kvHg1Y0m1Sz5iMuO+joe9f1XVlt5jpHXuYvj4sWOUDaXbyaQ==" workbookSaltValue="chY3xaolbYGaoQxcLfgSlA==" workbookSpinCount="100000" lockStructure="1"/>
  <bookViews>
    <workbookView xWindow="28680" yWindow="-120" windowWidth="29040" windowHeight="15840"/>
  </bookViews>
  <sheets>
    <sheet name="SELLOS EPOXICOS" sheetId="1" r:id="rId1"/>
  </sheets>
  <definedNames>
    <definedName name="_xlnm.Print_Area" localSheetId="0">'SELLOS EPOXICOS'!$B$1:$G$32</definedName>
    <definedName name="ESTUFLEX" localSheetId="0">'SELLOS EPOXICOS'!#REF!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Q9" i="1"/>
  <c r="R11" i="1"/>
  <c r="R12" i="1"/>
  <c r="R13" i="1"/>
  <c r="R14" i="1"/>
  <c r="S9" i="1"/>
  <c r="G8" i="1"/>
  <c r="S10" i="1"/>
  <c r="B22" i="1"/>
  <c r="C8" i="1"/>
  <c r="D8" i="1"/>
  <c r="Q13" i="1"/>
  <c r="Q12" i="1"/>
  <c r="Q11" i="1"/>
  <c r="Q10" i="1"/>
</calcChain>
</file>

<file path=xl/sharedStrings.xml><?xml version="1.0" encoding="utf-8"?>
<sst xmlns="http://schemas.openxmlformats.org/spreadsheetml/2006/main" count="50" uniqueCount="41">
  <si>
    <t>PRODUCTO</t>
  </si>
  <si>
    <t>DESCRIPCIÓN</t>
  </si>
  <si>
    <t>RENDIMIENTO</t>
  </si>
  <si>
    <t>PRESENTACIONES</t>
  </si>
  <si>
    <t>CANTIDADES REQUERIDAS</t>
  </si>
  <si>
    <t>PRESENTACIONES DISPONIBLES</t>
  </si>
  <si>
    <t>EUCO 700</t>
  </si>
  <si>
    <t>TOC 8015 JUNTA ANTI ACIDA</t>
  </si>
  <si>
    <t>10 galones</t>
  </si>
  <si>
    <t>Transparente * 20 kg</t>
  </si>
  <si>
    <t>Gris * 20 kg</t>
  </si>
  <si>
    <t>Beige * 16,5 kg</t>
  </si>
  <si>
    <t>Roja * 20 kg</t>
  </si>
  <si>
    <t>Dimensiones de la Junta</t>
  </si>
  <si>
    <t>Digite el valor de cada dimensión</t>
  </si>
  <si>
    <t>Ancho</t>
  </si>
  <si>
    <t>Recuerde que este tipo de juntas deben llenarse a profundidad completa del corte</t>
  </si>
  <si>
    <t>Profundidad</t>
  </si>
  <si>
    <t>Metros lineales</t>
  </si>
  <si>
    <t>Volumen a sellar</t>
  </si>
  <si>
    <t>Sistema epóxico semi-rígido de dos componentes, 100% sólidos, para el relleno de juntas de control y de construcción en pisos industriales de concreto. Este producto da soporte a los bordes de las juntas y reduce la ruptura de los bordes causada por el tráfico vehicular</t>
  </si>
  <si>
    <t>Para una junta con una relación ancho : profundidad de 1cm : 1 cm la unidad de 20 kg recubrirá 110 m lineales de junta.</t>
  </si>
  <si>
    <t>HOJAS TECNICAS</t>
  </si>
  <si>
    <t>2 galones</t>
  </si>
  <si>
    <t>RENDIMIENTO POR PRESENTACIÓN</t>
  </si>
  <si>
    <t>cm</t>
  </si>
  <si>
    <t xml:space="preserve">IMPORTANTE </t>
  </si>
  <si>
    <t>ASESORIA TÉCNICA</t>
  </si>
  <si>
    <t>http://www.toxement.com.co/media/4558/juntas-y-sellantes-_euco-700.pdf</t>
  </si>
  <si>
    <t>http://www.toxement.com.co/media/4559/juntas-y-sellantes_toc-8015-junta-antiacida.pdf</t>
  </si>
  <si>
    <t>m</t>
  </si>
  <si>
    <t>(ml)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</si>
  <si>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</si>
  <si>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</si>
  <si>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 xml:space="preserve">Junta epóxica de alta resistencia química. 
Mortero epóxico fluido, de tres componentes con alta resistencia química y mecánica. 
 </t>
  </si>
  <si>
    <t>El rendimiento depende de las dimensiones de la junta.
Cada galón llena un volumen de 3,78 litros</t>
  </si>
  <si>
    <t>Litros</t>
  </si>
  <si>
    <t>Seleccione de la lista desplegable el producto a utilizar</t>
  </si>
  <si>
    <t>Seleccione de la lista desplegable la presentación a usar</t>
  </si>
  <si>
    <t>HOJAS TÉCNICAS</t>
  </si>
  <si>
    <t>VERSIÓN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</si>
</sst>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2" fontId="1" fillId="2" borderId="0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2" fontId="1" fillId="0" borderId="0" xfId="0" applyNumberFormat="1" applyFont="1" applyProtection="1"/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12" xfId="0" applyFont="1" applyBorder="1" applyProtection="1"/>
    <xf numFmtId="0" fontId="10" fillId="0" borderId="14" xfId="0" applyFont="1" applyBorder="1" applyAlignment="1" applyProtection="1"/>
    <xf numFmtId="0" fontId="10" fillId="0" borderId="17" xfId="0" applyFont="1" applyBorder="1" applyAlignment="1" applyProtection="1"/>
    <xf numFmtId="0" fontId="10" fillId="0" borderId="19" xfId="0" applyFont="1" applyBorder="1" applyAlignment="1" applyProtection="1"/>
    <xf numFmtId="0" fontId="10" fillId="0" borderId="10" xfId="0" applyFont="1" applyBorder="1" applyAlignment="1" applyProtection="1"/>
    <xf numFmtId="0" fontId="10" fillId="0" borderId="20" xfId="0" applyFont="1" applyBorder="1" applyAlignment="1" applyProtection="1"/>
    <xf numFmtId="0" fontId="2" fillId="0" borderId="8" xfId="0" applyFont="1" applyFill="1" applyBorder="1" applyAlignment="1" applyProtection="1">
      <alignment horizontal="left" vertical="center" wrapText="1"/>
    </xf>
    <xf numFmtId="0" fontId="14" fillId="0" borderId="0" xfId="2"/>
    <xf numFmtId="0" fontId="5" fillId="6" borderId="0" xfId="0" applyFont="1" applyFill="1" applyAlignment="1" applyProtection="1">
      <alignment vertical="top"/>
    </xf>
    <xf numFmtId="0" fontId="5" fillId="7" borderId="8" xfId="0" applyFont="1" applyFill="1" applyBorder="1" applyAlignment="1" applyProtection="1">
      <alignment horizontal="left" vertical="center"/>
    </xf>
    <xf numFmtId="0" fontId="5" fillId="7" borderId="21" xfId="0" applyFont="1" applyFill="1" applyBorder="1" applyAlignment="1" applyProtection="1">
      <alignment vertical="top"/>
    </xf>
    <xf numFmtId="0" fontId="7" fillId="3" borderId="7" xfId="0" applyFont="1" applyFill="1" applyBorder="1" applyAlignment="1" applyProtection="1"/>
    <xf numFmtId="0" fontId="7" fillId="3" borderId="8" xfId="0" applyFont="1" applyFill="1" applyBorder="1" applyAlignment="1" applyProtection="1"/>
    <xf numFmtId="0" fontId="7" fillId="3" borderId="7" xfId="0" applyFont="1" applyFill="1" applyBorder="1" applyAlignment="1" applyProtection="1">
      <alignment wrapText="1"/>
    </xf>
    <xf numFmtId="2" fontId="6" fillId="8" borderId="11" xfId="0" applyNumberFormat="1" applyFont="1" applyFill="1" applyBorder="1" applyAlignment="1">
      <alignment horizontal="center" vertical="center"/>
    </xf>
    <xf numFmtId="0" fontId="1" fillId="0" borderId="0" xfId="1" applyNumberFormat="1" applyFont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/>
    </xf>
    <xf numFmtId="0" fontId="12" fillId="3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3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24" xfId="0" applyFont="1" applyBorder="1" applyProtection="1"/>
    <xf numFmtId="0" fontId="12" fillId="3" borderId="6" xfId="0" applyFont="1" applyFill="1" applyBorder="1" applyAlignment="1" applyProtection="1">
      <alignment horizontal="center" vertical="center"/>
    </xf>
    <xf numFmtId="2" fontId="12" fillId="3" borderId="6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right"/>
    </xf>
    <xf numFmtId="0" fontId="10" fillId="0" borderId="16" xfId="0" applyFont="1" applyBorder="1" applyAlignment="1" applyProtection="1">
      <alignment horizontal="right"/>
    </xf>
    <xf numFmtId="0" fontId="10" fillId="0" borderId="18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1" fillId="2" borderId="23" xfId="0" applyFont="1" applyFill="1" applyBorder="1" applyProtection="1"/>
    <xf numFmtId="0" fontId="4" fillId="0" borderId="12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vertical="center" wrapText="1"/>
    </xf>
    <xf numFmtId="0" fontId="7" fillId="3" borderId="22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2" fontId="10" fillId="4" borderId="13" xfId="0" applyNumberFormat="1" applyFont="1" applyFill="1" applyBorder="1" applyAlignment="1" applyProtection="1">
      <protection locked="0"/>
    </xf>
    <xf numFmtId="1" fontId="10" fillId="4" borderId="18" xfId="0" applyNumberFormat="1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0" fontId="16" fillId="2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24" xfId="0" applyFont="1" applyFill="1" applyBorder="1" applyAlignment="1" applyProtection="1">
      <alignment horizontal="left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9" fillId="5" borderId="9" xfId="0" applyFont="1" applyFill="1" applyBorder="1" applyAlignment="1" applyProtection="1">
      <alignment horizontal="left" vertical="center" wrapText="1"/>
    </xf>
    <xf numFmtId="0" fontId="9" fillId="5" borderId="10" xfId="0" applyFont="1" applyFill="1" applyBorder="1" applyAlignment="1" applyProtection="1">
      <alignment horizontal="left" vertical="center" wrapText="1"/>
    </xf>
    <xf numFmtId="0" fontId="9" fillId="5" borderId="11" xfId="0" applyFont="1" applyFill="1" applyBorder="1" applyAlignment="1" applyProtection="1">
      <alignment horizontal="left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 wrapText="1"/>
    </xf>
    <xf numFmtId="0" fontId="10" fillId="0" borderId="23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 wrapText="1"/>
    </xf>
    <xf numFmtId="0" fontId="15" fillId="2" borderId="12" xfId="0" applyFont="1" applyFill="1" applyBorder="1" applyAlignment="1" applyProtection="1">
      <alignment horizontal="left" wrapText="1"/>
    </xf>
    <xf numFmtId="0" fontId="14" fillId="2" borderId="3" xfId="2" applyFill="1" applyBorder="1" applyAlignment="1" applyProtection="1">
      <alignment horizontal="left" vertical="top" wrapText="1"/>
    </xf>
    <xf numFmtId="0" fontId="14" fillId="2" borderId="0" xfId="2" applyFill="1" applyBorder="1" applyAlignment="1" applyProtection="1">
      <alignment horizontal="left" vertical="top" wrapText="1"/>
    </xf>
    <xf numFmtId="0" fontId="14" fillId="2" borderId="12" xfId="2" applyFill="1" applyBorder="1" applyAlignment="1" applyProtection="1">
      <alignment horizontal="left" vertical="top" wrapText="1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73026</xdr:colOff>
      <xdr:row>1</xdr:row>
      <xdr:rowOff>622300</xdr:rowOff>
    </xdr:from>
    <xdr:to>
      <xdr:col>10</xdr:col>
      <xdr:colOff>0</xdr:colOff>
      <xdr:row>2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2876" y="825500"/>
          <a:ext cx="12817474" cy="952500"/>
        </a:xfrm>
        <a:prstGeom prst="rect">
          <a:avLst/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r"/>
          <a:endParaRPr lang="es-ES" sz="2400" b="1" cap="none" spc="0" baseline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19777</xdr:colOff>
      <xdr:row>0</xdr:row>
      <xdr:rowOff>0</xdr:rowOff>
    </xdr:from>
    <xdr:to>
      <xdr:col>6</xdr:col>
      <xdr:colOff>1452562</xdr:colOff>
      <xdr:row>4</xdr:row>
      <xdr:rowOff>182763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15" y="0"/>
          <a:ext cx="11731691" cy="2266357"/>
        </a:xfrm>
        <a:prstGeom prst="rect">
          <a:avLst/>
        </a:prstGeom>
      </xdr:spPr>
    </xdr:pic>
    <xdr:clientData/>
  </xdr:twoCellAnchor>
  <xdr:twoCellAnchor editAs="oneCell">
    <xdr:from>
      <xdr:col>1</xdr:col>
      <xdr:colOff>24798</xdr:colOff>
      <xdr:row>25</xdr:row>
      <xdr:rowOff>30600</xdr:rowOff>
    </xdr:from>
    <xdr:to>
      <xdr:col>7</xdr:col>
      <xdr:colOff>7135</xdr:colOff>
      <xdr:row>31</xdr:row>
      <xdr:rowOff>363039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53" y="9731564"/>
          <a:ext cx="12307974" cy="2482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4559/juntas-y-sellantes_toc-8015-junta-antiacida.pdf" TargetMode="External"/><Relationship Id="rId1" Type="http://schemas.openxmlformats.org/officeDocument/2006/relationships/hyperlink" Target="http://www.toxement.com.co/media/3727/eucosismo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showGridLines="0" showRowColHeaders="0" tabSelected="1" zoomScale="80" zoomScaleNormal="80" zoomScalePageLayoutView="83" workbookViewId="0">
      <selection activeCell="B24" sqref="B24:G24"/>
    </sheetView>
  </sheetViews>
  <sheetFormatPr baseColWidth="10" defaultColWidth="0" defaultRowHeight="16.5" zeroHeight="1" x14ac:dyDescent="0.3"/>
  <cols>
    <col min="1" max="1" width="1" style="7" customWidth="1"/>
    <col min="2" max="2" width="22.85546875" style="7" customWidth="1"/>
    <col min="3" max="3" width="57.140625" style="7" customWidth="1"/>
    <col min="4" max="4" width="43.85546875" style="7" customWidth="1"/>
    <col min="5" max="5" width="9.42578125" style="7" customWidth="1"/>
    <col min="6" max="6" width="21.140625" style="7" customWidth="1"/>
    <col min="7" max="7" width="22.5703125" style="7" customWidth="1"/>
    <col min="8" max="8" width="2.7109375" style="7" customWidth="1"/>
    <col min="9" max="9" width="5.5703125" style="7" hidden="1" customWidth="1"/>
    <col min="10" max="10" width="23.42578125" style="20" hidden="1" customWidth="1"/>
    <col min="11" max="11" width="4.140625" style="7" hidden="1" customWidth="1"/>
    <col min="12" max="12" width="36" style="5" hidden="1" customWidth="1"/>
    <col min="13" max="16" width="12.42578125" style="5" hidden="1" customWidth="1"/>
    <col min="17" max="17" width="49.42578125" style="6" hidden="1" customWidth="1"/>
    <col min="18" max="18" width="48.42578125" style="6" hidden="1" customWidth="1"/>
    <col min="19" max="19" width="11.42578125" style="5" hidden="1" customWidth="1"/>
    <col min="20" max="20" width="5.42578125" style="7" hidden="1" customWidth="1"/>
    <col min="21" max="21" width="13.85546875" style="7" hidden="1" customWidth="1"/>
    <col min="22" max="16384" width="11.42578125" style="7" hidden="1"/>
  </cols>
  <sheetData>
    <row r="1" spans="1:22" ht="15.95" customHeight="1" x14ac:dyDescent="0.3">
      <c r="A1" s="1"/>
      <c r="B1" s="1"/>
      <c r="C1" s="2"/>
      <c r="D1" s="2"/>
      <c r="E1" s="2"/>
      <c r="F1" s="2"/>
      <c r="G1" s="60"/>
      <c r="H1" s="3"/>
      <c r="I1" s="3"/>
      <c r="J1" s="4"/>
      <c r="K1" s="3"/>
    </row>
    <row r="2" spans="1:22" ht="105.95" customHeight="1" x14ac:dyDescent="0.3">
      <c r="A2" s="8"/>
      <c r="B2" s="67"/>
      <c r="C2" s="68"/>
      <c r="D2" s="9"/>
      <c r="E2" s="9"/>
      <c r="F2" s="9"/>
      <c r="G2" s="61"/>
      <c r="H2" s="9"/>
      <c r="I2" s="9"/>
      <c r="J2" s="10"/>
      <c r="K2" s="9"/>
      <c r="M2" s="11"/>
      <c r="N2" s="12"/>
      <c r="O2" s="11"/>
      <c r="P2" s="11"/>
      <c r="T2" s="13"/>
    </row>
    <row r="3" spans="1:22" ht="29.1" customHeight="1" x14ac:dyDescent="0.3">
      <c r="A3" s="8"/>
      <c r="B3" s="50"/>
      <c r="C3" s="42"/>
      <c r="D3" s="42"/>
      <c r="E3" s="42"/>
      <c r="F3" s="42"/>
      <c r="G3" s="26"/>
      <c r="M3" s="11"/>
      <c r="N3" s="12"/>
      <c r="O3" s="11"/>
      <c r="P3" s="11"/>
      <c r="T3" s="13"/>
    </row>
    <row r="4" spans="1:22" s="42" customFormat="1" ht="14.45" customHeight="1" x14ac:dyDescent="0.3">
      <c r="A4" s="3"/>
      <c r="B4" s="23"/>
      <c r="C4" s="24"/>
      <c r="D4" s="24"/>
      <c r="E4" s="24"/>
      <c r="F4" s="24"/>
      <c r="G4" s="25"/>
      <c r="H4" s="24"/>
      <c r="I4" s="24"/>
      <c r="J4" s="24"/>
      <c r="L4" s="43"/>
      <c r="M4" s="11"/>
      <c r="N4" s="12"/>
      <c r="O4" s="11"/>
      <c r="P4" s="11"/>
      <c r="Q4" s="44"/>
      <c r="R4" s="44"/>
      <c r="S4" s="43"/>
      <c r="T4" s="45"/>
    </row>
    <row r="5" spans="1:22" s="42" customFormat="1" ht="18.75" thickBot="1" x14ac:dyDescent="0.35">
      <c r="A5" s="3"/>
      <c r="B5" s="23"/>
      <c r="C5" s="24"/>
      <c r="D5" s="24"/>
      <c r="E5" s="24"/>
      <c r="F5" s="24"/>
      <c r="G5" s="25"/>
      <c r="H5" s="24"/>
      <c r="I5" s="24"/>
      <c r="J5" s="24"/>
      <c r="L5" s="43"/>
      <c r="M5" s="11"/>
      <c r="N5" s="12"/>
      <c r="O5" s="11"/>
      <c r="P5" s="11"/>
      <c r="Q5" s="44"/>
      <c r="R5" s="44"/>
      <c r="S5" s="43"/>
      <c r="T5" s="45"/>
    </row>
    <row r="6" spans="1:22" ht="26.1" customHeight="1" thickBot="1" x14ac:dyDescent="0.35">
      <c r="A6" s="8"/>
      <c r="B6" s="54" t="s">
        <v>0</v>
      </c>
      <c r="C6" s="46" t="s">
        <v>1</v>
      </c>
      <c r="D6" s="69" t="s">
        <v>2</v>
      </c>
      <c r="E6" s="77" t="s">
        <v>3</v>
      </c>
      <c r="F6" s="78"/>
      <c r="G6" s="55" t="s">
        <v>4</v>
      </c>
      <c r="L6" s="14"/>
      <c r="M6" s="15"/>
      <c r="N6" s="16"/>
      <c r="O6" s="15"/>
      <c r="P6" s="15"/>
      <c r="Q6" s="17"/>
      <c r="R6" s="17"/>
      <c r="S6" s="18"/>
      <c r="T6" s="13"/>
    </row>
    <row r="7" spans="1:22" ht="32.1" customHeight="1" thickBot="1" x14ac:dyDescent="0.35">
      <c r="A7" s="8"/>
      <c r="B7" s="79" t="s">
        <v>37</v>
      </c>
      <c r="C7" s="80"/>
      <c r="D7" s="70"/>
      <c r="E7" s="81" t="s">
        <v>38</v>
      </c>
      <c r="F7" s="82"/>
      <c r="G7" s="83"/>
      <c r="J7" s="7"/>
      <c r="L7" s="7"/>
      <c r="M7" s="7"/>
      <c r="N7" s="7"/>
      <c r="O7" s="7"/>
      <c r="P7" s="7"/>
      <c r="Q7" s="7"/>
      <c r="R7" s="7"/>
      <c r="S7" s="7"/>
      <c r="T7" s="13"/>
    </row>
    <row r="8" spans="1:22" ht="82.5" customHeight="1" thickBot="1" x14ac:dyDescent="0.35">
      <c r="A8" s="8"/>
      <c r="B8" s="64" t="s">
        <v>6</v>
      </c>
      <c r="C8" s="19" t="str">
        <f>VLOOKUP($B$8,$I$9:$O$10,6,0)</f>
        <v>Sistema epóxico semi-rígido de dos componentes, 100% sólidos, para el relleno de juntas de control y de construcción en pisos industriales de concreto. Este producto da soporte a los bordes de las juntas y reduce la ruptura de los bordes causada por el tráfico vehicular</v>
      </c>
      <c r="D8" s="19" t="str">
        <f>VLOOKUP($B$8,$I$9:$O$10,7,0)</f>
        <v>El rendimiento depende de las dimensiones de la junta.
Cada galón llena un volumen de 3,78 litros</v>
      </c>
      <c r="E8" s="99" t="s">
        <v>23</v>
      </c>
      <c r="F8" s="100"/>
      <c r="G8" s="40" t="str">
        <f>ROUNDUP(E16/(VLOOKUP(E8,R9:S14,2,0)/1000),0)&amp; " Unidades"</f>
        <v>27 Unidades</v>
      </c>
      <c r="I8" s="37" t="s">
        <v>0</v>
      </c>
      <c r="J8" s="38" t="s">
        <v>5</v>
      </c>
      <c r="K8" s="38"/>
      <c r="L8" s="38"/>
      <c r="M8" s="38"/>
      <c r="N8" s="39" t="s">
        <v>1</v>
      </c>
      <c r="O8" s="39" t="s">
        <v>2</v>
      </c>
      <c r="P8" s="39" t="s">
        <v>22</v>
      </c>
      <c r="Q8" s="39" t="s">
        <v>3</v>
      </c>
      <c r="R8" s="62" t="s">
        <v>24</v>
      </c>
      <c r="S8" s="63" t="s">
        <v>31</v>
      </c>
      <c r="T8" s="13"/>
    </row>
    <row r="9" spans="1:22" ht="3" customHeight="1" x14ac:dyDescent="0.3">
      <c r="A9" s="3"/>
      <c r="B9" s="50"/>
      <c r="C9" s="42"/>
      <c r="D9" s="42"/>
      <c r="E9" s="42"/>
      <c r="F9" s="42"/>
      <c r="G9" s="26"/>
      <c r="I9" s="21" t="s">
        <v>6</v>
      </c>
      <c r="J9" s="21" t="s">
        <v>23</v>
      </c>
      <c r="K9" s="21" t="s">
        <v>8</v>
      </c>
      <c r="L9" s="21"/>
      <c r="M9" s="21"/>
      <c r="N9" s="22" t="s">
        <v>20</v>
      </c>
      <c r="O9" s="22" t="s">
        <v>35</v>
      </c>
      <c r="P9" s="33" t="s">
        <v>28</v>
      </c>
      <c r="Q9" s="34" t="str">
        <f>B8</f>
        <v>EUCO 700</v>
      </c>
      <c r="R9" s="36" t="s">
        <v>23</v>
      </c>
      <c r="S9" s="35">
        <f>2*3785</f>
        <v>7570</v>
      </c>
    </row>
    <row r="10" spans="1:22" ht="8.4499999999999993" customHeight="1" thickBot="1" x14ac:dyDescent="0.35">
      <c r="A10" s="3"/>
      <c r="B10" s="50"/>
      <c r="C10" s="42"/>
      <c r="D10" s="42"/>
      <c r="E10" s="42"/>
      <c r="F10" s="42"/>
      <c r="G10" s="26"/>
      <c r="I10" s="21" t="s">
        <v>7</v>
      </c>
      <c r="J10" s="21" t="s">
        <v>11</v>
      </c>
      <c r="K10" s="21" t="s">
        <v>10</v>
      </c>
      <c r="L10" s="21" t="s">
        <v>9</v>
      </c>
      <c r="M10" s="21" t="s">
        <v>12</v>
      </c>
      <c r="N10" s="32" t="s">
        <v>34</v>
      </c>
      <c r="O10" s="22" t="s">
        <v>21</v>
      </c>
      <c r="P10" s="33" t="s">
        <v>29</v>
      </c>
      <c r="Q10" s="36" t="str">
        <f>IF(VLOOKUP($Q$9,$I$9:$M$10,2,0)&gt;0,VLOOKUP($Q$9,$I$9:$M$10,2,0)," ")</f>
        <v>2 galones</v>
      </c>
      <c r="R10" s="36" t="s">
        <v>8</v>
      </c>
      <c r="S10" s="35">
        <f>3785*10</f>
        <v>37850</v>
      </c>
      <c r="U10" s="41"/>
    </row>
    <row r="11" spans="1:22" ht="18.75" thickBot="1" x14ac:dyDescent="0.35">
      <c r="A11" s="3"/>
      <c r="B11" s="50"/>
      <c r="C11" s="42"/>
      <c r="D11" s="77" t="s">
        <v>13</v>
      </c>
      <c r="E11" s="102"/>
      <c r="F11" s="78"/>
      <c r="G11" s="25"/>
      <c r="I11" s="5"/>
      <c r="J11" s="5"/>
      <c r="K11" s="5"/>
      <c r="N11" s="6"/>
      <c r="O11" s="6"/>
      <c r="P11" s="6"/>
      <c r="Q11" s="36" t="str">
        <f>IF(VLOOKUP($Q$9,$I$9:$M$10,3,0)&gt;0,VLOOKUP($Q$9,$I$9:$M$10,3,0)," ")</f>
        <v>10 galones</v>
      </c>
      <c r="R11" s="36" t="str">
        <f>IF(VLOOKUP($Q$9,$I$9:$M$10,2,0)&gt;0,VLOOKUP($Q$9,$I$9:$M$10,2,0)," ")</f>
        <v>2 galones</v>
      </c>
      <c r="S11" s="35">
        <v>9075</v>
      </c>
      <c r="U11" s="41"/>
    </row>
    <row r="12" spans="1:22" ht="15" customHeight="1" thickBot="1" x14ac:dyDescent="0.35">
      <c r="A12" s="3"/>
      <c r="B12" s="50"/>
      <c r="C12" s="42"/>
      <c r="D12" s="84" t="s">
        <v>14</v>
      </c>
      <c r="E12" s="85"/>
      <c r="F12" s="86"/>
      <c r="G12" s="101" t="s">
        <v>16</v>
      </c>
      <c r="I12" s="5"/>
      <c r="J12" s="5"/>
      <c r="K12" s="5"/>
      <c r="N12" s="6"/>
      <c r="O12" s="6"/>
      <c r="P12" s="6"/>
      <c r="Q12" s="36" t="str">
        <f>IF(VLOOKUP($Q$9,$I$9:$M$10,4,0)&gt;0,VLOOKUP($Q$9,$I$9:$M$10,4,0)," ")</f>
        <v xml:space="preserve"> </v>
      </c>
      <c r="R12" s="36" t="str">
        <f>IF(VLOOKUP($Q$9,$I$9:$M$10,3,0)&gt;0,VLOOKUP($Q$9,$I$9:$M$10,3,0)," ")</f>
        <v>10 galones</v>
      </c>
      <c r="S12" s="35">
        <v>11000</v>
      </c>
    </row>
    <row r="13" spans="1:22" ht="14.1" customHeight="1" x14ac:dyDescent="0.3">
      <c r="B13" s="50"/>
      <c r="C13" s="42"/>
      <c r="D13" s="56" t="s">
        <v>15</v>
      </c>
      <c r="E13" s="65">
        <v>1</v>
      </c>
      <c r="F13" s="27" t="s">
        <v>25</v>
      </c>
      <c r="G13" s="101"/>
      <c r="I13" s="5"/>
      <c r="J13" s="5"/>
      <c r="K13" s="5"/>
      <c r="N13" s="6"/>
      <c r="O13" s="6"/>
      <c r="P13" s="6"/>
      <c r="Q13" s="36" t="str">
        <f>IF(VLOOKUP($Q$9,$I$9:$M$10,5,0)&gt;0,VLOOKUP($Q$9,$I$9:$M$10,5,0)," ")</f>
        <v xml:space="preserve"> </v>
      </c>
      <c r="R13" s="36" t="str">
        <f>IF(VLOOKUP($Q$9,$I$9:$M$10,4,0)&gt;0,VLOOKUP($Q$9,$I$9:$M$10,4,0)," ")</f>
        <v xml:space="preserve"> </v>
      </c>
      <c r="S13" s="35">
        <v>11000</v>
      </c>
    </row>
    <row r="14" spans="1:22" x14ac:dyDescent="0.3">
      <c r="B14" s="50"/>
      <c r="C14" s="42"/>
      <c r="D14" s="57" t="s">
        <v>17</v>
      </c>
      <c r="E14" s="65">
        <v>2</v>
      </c>
      <c r="F14" s="28" t="s">
        <v>25</v>
      </c>
      <c r="G14" s="101"/>
      <c r="L14" s="7"/>
      <c r="M14" s="7"/>
      <c r="N14" s="7"/>
      <c r="O14" s="7"/>
      <c r="P14" s="7"/>
      <c r="Q14" s="7"/>
      <c r="R14" s="36" t="str">
        <f>IF(VLOOKUP($Q$9,$I$9:$M$10,5,0)&gt;0,VLOOKUP($Q$9,$I$9:$M$10,5,0)," ")</f>
        <v xml:space="preserve"> </v>
      </c>
      <c r="S14" s="35">
        <v>11000</v>
      </c>
    </row>
    <row r="15" spans="1:22" ht="17.25" thickBot="1" x14ac:dyDescent="0.35">
      <c r="B15" s="50"/>
      <c r="C15" s="42"/>
      <c r="D15" s="58" t="s">
        <v>18</v>
      </c>
      <c r="E15" s="66">
        <v>1000</v>
      </c>
      <c r="F15" s="29" t="s">
        <v>30</v>
      </c>
      <c r="G15" s="101"/>
      <c r="S15" s="6"/>
      <c r="T15" s="6"/>
      <c r="U15" s="6"/>
      <c r="V15" s="6"/>
    </row>
    <row r="16" spans="1:22" ht="18.600000000000001" customHeight="1" thickBot="1" x14ac:dyDescent="0.35">
      <c r="B16" s="50"/>
      <c r="C16" s="42"/>
      <c r="D16" s="59" t="s">
        <v>19</v>
      </c>
      <c r="E16" s="30">
        <f>((E13*E14/10)*E15)</f>
        <v>200</v>
      </c>
      <c r="F16" s="31" t="s">
        <v>36</v>
      </c>
      <c r="G16" s="101"/>
      <c r="S16" s="6"/>
      <c r="T16" s="6"/>
      <c r="U16" s="6"/>
      <c r="V16" s="6"/>
    </row>
    <row r="17" spans="2:22" ht="14.45" customHeight="1" x14ac:dyDescent="0.3">
      <c r="B17" s="50"/>
      <c r="C17" s="42"/>
      <c r="D17" s="42"/>
      <c r="E17" s="42"/>
      <c r="F17" s="42"/>
      <c r="G17" s="26"/>
      <c r="S17" s="6"/>
      <c r="T17" s="6"/>
      <c r="U17" s="6"/>
      <c r="V17" s="6"/>
    </row>
    <row r="18" spans="2:22" ht="17.25" thickBot="1" x14ac:dyDescent="0.35">
      <c r="B18" s="50"/>
      <c r="C18" s="42"/>
      <c r="D18" s="42"/>
      <c r="E18" s="42"/>
      <c r="F18" s="42"/>
      <c r="G18" s="26"/>
      <c r="S18" s="6"/>
      <c r="T18" s="6"/>
      <c r="U18" s="6"/>
      <c r="V18" s="6"/>
    </row>
    <row r="19" spans="2:22" x14ac:dyDescent="0.3">
      <c r="B19" s="87" t="s">
        <v>26</v>
      </c>
      <c r="C19" s="88"/>
      <c r="D19" s="88"/>
      <c r="E19" s="88"/>
      <c r="F19" s="88"/>
      <c r="G19" s="89"/>
    </row>
    <row r="20" spans="2:22" ht="39" customHeight="1" x14ac:dyDescent="0.3">
      <c r="B20" s="90" t="s">
        <v>32</v>
      </c>
      <c r="C20" s="91"/>
      <c r="D20" s="91"/>
      <c r="E20" s="91"/>
      <c r="F20" s="91"/>
      <c r="G20" s="92"/>
    </row>
    <row r="21" spans="2:22" ht="15.95" customHeight="1" x14ac:dyDescent="0.3">
      <c r="B21" s="93" t="s">
        <v>39</v>
      </c>
      <c r="C21" s="94"/>
      <c r="D21" s="94"/>
      <c r="E21" s="94"/>
      <c r="F21" s="94"/>
      <c r="G21" s="95"/>
    </row>
    <row r="22" spans="2:22" x14ac:dyDescent="0.3">
      <c r="B22" s="96" t="str">
        <f>HYPERLINK(VLOOKUP($B$8,$I$9:$P$10,8,0),VLOOKUP($B$8,$I$9:$P$10,8,0))</f>
        <v>http://www.toxement.com.co/media/4558/juntas-y-sellantes-_euco-700.pdf</v>
      </c>
      <c r="C22" s="97"/>
      <c r="D22" s="97"/>
      <c r="E22" s="97"/>
      <c r="F22" s="97"/>
      <c r="G22" s="98"/>
    </row>
    <row r="23" spans="2:22" x14ac:dyDescent="0.3">
      <c r="B23" s="93" t="s">
        <v>27</v>
      </c>
      <c r="C23" s="94"/>
      <c r="D23" s="94"/>
      <c r="E23" s="94"/>
      <c r="F23" s="94"/>
      <c r="G23" s="95"/>
    </row>
    <row r="24" spans="2:22" ht="30.95" customHeight="1" x14ac:dyDescent="0.3">
      <c r="B24" s="71" t="s">
        <v>33</v>
      </c>
      <c r="C24" s="72"/>
      <c r="D24" s="72"/>
      <c r="E24" s="72"/>
      <c r="F24" s="72"/>
      <c r="G24" s="73"/>
    </row>
    <row r="25" spans="2:22" ht="14.45" customHeight="1" thickBot="1" x14ac:dyDescent="0.35">
      <c r="B25" s="74" t="s">
        <v>40</v>
      </c>
      <c r="C25" s="75"/>
      <c r="D25" s="75"/>
      <c r="E25" s="75"/>
      <c r="F25" s="75"/>
      <c r="G25" s="76"/>
    </row>
    <row r="26" spans="2:22" x14ac:dyDescent="0.3">
      <c r="B26" s="47"/>
      <c r="C26" s="48"/>
      <c r="D26" s="48"/>
      <c r="E26" s="48"/>
      <c r="F26" s="48"/>
      <c r="G26" s="49"/>
    </row>
    <row r="27" spans="2:22" ht="44.1" customHeight="1" x14ac:dyDescent="0.3">
      <c r="B27" s="50"/>
      <c r="C27" s="42"/>
      <c r="D27" s="42"/>
      <c r="E27" s="42"/>
      <c r="F27" s="42"/>
      <c r="G27" s="26"/>
    </row>
    <row r="28" spans="2:22" x14ac:dyDescent="0.3">
      <c r="B28" s="50"/>
      <c r="C28" s="42"/>
      <c r="D28" s="42"/>
      <c r="E28" s="42"/>
      <c r="F28" s="42"/>
      <c r="G28" s="26"/>
    </row>
    <row r="29" spans="2:22" x14ac:dyDescent="0.3">
      <c r="B29" s="50"/>
      <c r="C29" s="42"/>
      <c r="D29" s="42"/>
      <c r="E29" s="42"/>
      <c r="F29" s="42"/>
      <c r="G29" s="26"/>
    </row>
    <row r="30" spans="2:22" x14ac:dyDescent="0.3">
      <c r="B30" s="50"/>
      <c r="C30" s="42"/>
      <c r="D30" s="42"/>
      <c r="E30" s="42"/>
      <c r="F30" s="42"/>
      <c r="G30" s="26"/>
    </row>
    <row r="31" spans="2:22" ht="69.95" customHeight="1" x14ac:dyDescent="0.3">
      <c r="B31" s="50"/>
      <c r="C31" s="42"/>
      <c r="D31" s="42"/>
      <c r="E31" s="42"/>
      <c r="F31" s="42"/>
      <c r="G31" s="26"/>
    </row>
    <row r="32" spans="2:22" ht="31.5" customHeight="1" thickBot="1" x14ac:dyDescent="0.35">
      <c r="B32" s="51"/>
      <c r="C32" s="52"/>
      <c r="D32" s="52"/>
      <c r="E32" s="52"/>
      <c r="F32" s="52"/>
      <c r="G32" s="53"/>
    </row>
    <row r="33" ht="14.45" customHeight="1" x14ac:dyDescent="0.3"/>
    <row r="34" ht="27.95" hidden="1" customHeight="1" x14ac:dyDescent="0.3"/>
    <row r="35" ht="45.95" hidden="1" customHeight="1" x14ac:dyDescent="0.3"/>
    <row r="36" hidden="1" x14ac:dyDescent="0.3"/>
    <row r="37" hidden="1" x14ac:dyDescent="0.3"/>
    <row r="38" hidden="1" x14ac:dyDescent="0.3"/>
    <row r="39" ht="65.099999999999994" hidden="1" customHeight="1" x14ac:dyDescent="0.3"/>
    <row r="40" hidden="1" x14ac:dyDescent="0.3"/>
    <row r="41" ht="14.45" hidden="1" customHeight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t="57" hidden="1" customHeight="1" x14ac:dyDescent="0.3"/>
    <row r="48" hidden="1" x14ac:dyDescent="0.3"/>
    <row r="49" ht="14.45" hidden="1" customHeight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t="57" hidden="1" customHeight="1" x14ac:dyDescent="0.3"/>
    <row r="56" hidden="1" x14ac:dyDescent="0.3"/>
    <row r="57" ht="14.45" hidden="1" customHeight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t="68.099999999999994" hidden="1" customHeight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t="57" hidden="1" customHeight="1" x14ac:dyDescent="0.3"/>
    <row r="72" ht="17.100000000000001" hidden="1" customHeight="1" x14ac:dyDescent="0.3"/>
  </sheetData>
  <sheetProtection algorithmName="SHA-512" hashValue="hdRkY6vf65Sh8tKeq1TZki+1F2moR1OnO+50l/UotUemh7I0ZXdokyNW3zVWSbyy01Tm/yh9bSIjKpdRkEg47w==" saltValue="1GXyhHjUiqUiG9Xa+C9nhg==" spinCount="100000" sheet="1" objects="1" scenarios="1"/>
  <mergeCells count="16">
    <mergeCell ref="B2:C2"/>
    <mergeCell ref="D6:D7"/>
    <mergeCell ref="B24:G24"/>
    <mergeCell ref="B25:G25"/>
    <mergeCell ref="E6:F6"/>
    <mergeCell ref="B7:C7"/>
    <mergeCell ref="E7:G7"/>
    <mergeCell ref="D12:F12"/>
    <mergeCell ref="B19:G19"/>
    <mergeCell ref="B20:G20"/>
    <mergeCell ref="B21:G21"/>
    <mergeCell ref="B22:G22"/>
    <mergeCell ref="B23:G23"/>
    <mergeCell ref="E8:F8"/>
    <mergeCell ref="G12:G16"/>
    <mergeCell ref="D11:F11"/>
  </mergeCells>
  <dataValidations count="4">
    <dataValidation type="decimal" allowBlank="1" showErrorMessage="1" errorTitle="Error" error="El valor de profunidad debe ser entre 1 a 3 cm" prompt="Recuerde que este valor debe ir entre 1 a 3 cm" sqref="E14">
      <formula1>0</formula1>
      <formula2>100</formula2>
    </dataValidation>
    <dataValidation type="decimal" allowBlank="1" showErrorMessage="1" errorTitle="Error" error="El valor del ancho debe ser entre 1 a 3 cm" prompt="Recuerde que este valor debe ir entre 1 a 3 cm" sqref="E13">
      <formula1>0</formula1>
      <formula2>100</formula2>
    </dataValidation>
    <dataValidation type="list" allowBlank="1" showInputMessage="1" showErrorMessage="1" sqref="B8">
      <formula1>$I$9:$I$10</formula1>
    </dataValidation>
    <dataValidation type="list" allowBlank="1" showInputMessage="1" showErrorMessage="1" sqref="E8:F8">
      <formula1>$Q$10:$Q$13</formula1>
    </dataValidation>
  </dataValidations>
  <hyperlinks>
    <hyperlink ref="B22" r:id="rId1" display="http://www.toxement.com.co/media/3727/eucosismo.pdf"/>
    <hyperlink ref="P10" r:id="rId2"/>
  </hyperlinks>
  <printOptions horizontalCentered="1"/>
  <pageMargins left="0.70866141732283472" right="0.70866141732283472" top="0.74803149606299213" bottom="0.74803149606299213" header="0.31496062992125984" footer="0.31496062992125984"/>
  <pageSetup scale="50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SELLOS EPOXICOS</vt:lpstr>
      <vt:lpstr>'SELLOS EPOXICOS'!Área_de_impresión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2020-09-17T00:20:36Z</cp:lastPrinted>
  <dcterms:created xsi:type="dcterms:W3CDTF">2020-06-10T23:18:49Z</dcterms:created>
  <dcterms:modified xsi:type="dcterms:W3CDTF">2020-09-17T18:23:27Z</dcterms:modified>
</cp:coreProperties>
</file>