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egorico\Desktop\"/>
    </mc:Choice>
  </mc:AlternateContent>
  <bookViews>
    <workbookView xWindow="0" yWindow="0" windowWidth="27540" windowHeight="17445" tabRatio="789"/>
  </bookViews>
  <sheets>
    <sheet name="Granulometría Arenas" sheetId="13" r:id="rId1"/>
    <sheet name="Granulometría Gravas" sheetId="6" r:id="rId2"/>
  </sheets>
  <definedNames>
    <definedName name="_xlnm._FilterDatabase" localSheetId="0" hidden="1">'Granulometría Arenas'!$S$2:$Y$10</definedName>
    <definedName name="_xlnm.Print_Area" localSheetId="0">'Granulometría Arenas'!$A$1:$J$41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3" i="6" l="1"/>
  <c r="R23" i="6"/>
  <c r="P24" i="6"/>
  <c r="T24" i="6" s="1"/>
  <c r="P25" i="6"/>
  <c r="T25" i="6"/>
  <c r="V25" i="6"/>
  <c r="P26" i="6"/>
  <c r="R26" i="6" s="1"/>
  <c r="V26" i="6"/>
  <c r="X26" i="6"/>
  <c r="P27" i="6"/>
  <c r="T27" i="6" s="1"/>
  <c r="X27" i="6"/>
  <c r="Z27" i="6"/>
  <c r="P28" i="6"/>
  <c r="R28" i="6" s="1"/>
  <c r="V28" i="6"/>
  <c r="X28" i="6"/>
  <c r="Z28" i="6"/>
  <c r="P29" i="6"/>
  <c r="V29" i="6" s="1"/>
  <c r="R29" i="6"/>
  <c r="T29" i="6"/>
  <c r="Z29" i="6"/>
  <c r="P30" i="6"/>
  <c r="T30" i="6" s="1"/>
  <c r="P31" i="6"/>
  <c r="Z31" i="6" s="1"/>
  <c r="R24" i="6" l="1"/>
  <c r="Z30" i="6"/>
  <c r="X30" i="6"/>
  <c r="V30" i="6"/>
  <c r="X29" i="6"/>
  <c r="D19" i="6" l="1"/>
  <c r="E9" i="13"/>
  <c r="F9" i="13" s="1"/>
  <c r="G9" i="13" s="1"/>
  <c r="E10" i="13"/>
  <c r="E11" i="13"/>
  <c r="E12" i="13"/>
  <c r="E13" i="13"/>
  <c r="E14" i="13"/>
  <c r="E15" i="13"/>
  <c r="D17" i="13"/>
  <c r="H15" i="13"/>
  <c r="H14" i="13"/>
  <c r="H12" i="13"/>
  <c r="H11" i="13"/>
  <c r="H10" i="13"/>
  <c r="G17" i="6"/>
  <c r="G15" i="6"/>
  <c r="I16" i="13"/>
  <c r="H16" i="13"/>
  <c r="E16" i="13"/>
  <c r="I15" i="13"/>
  <c r="I14" i="13"/>
  <c r="I13" i="13"/>
  <c r="H13" i="13"/>
  <c r="I12" i="13"/>
  <c r="I11" i="13"/>
  <c r="I10" i="13"/>
  <c r="I9" i="13"/>
  <c r="H9" i="13"/>
  <c r="K7" i="6"/>
  <c r="L11" i="6" s="1"/>
  <c r="G7" i="6"/>
  <c r="D18" i="13"/>
  <c r="E18" i="13" s="1"/>
  <c r="E17" i="13"/>
  <c r="F10" i="13" l="1"/>
  <c r="H17" i="6"/>
  <c r="F11" i="6"/>
  <c r="K13" i="6"/>
  <c r="E13" i="6"/>
  <c r="G13" i="6" s="1"/>
  <c r="H13" i="6" s="1"/>
  <c r="F13" i="6"/>
  <c r="L13" i="6"/>
  <c r="E10" i="6"/>
  <c r="G10" i="6" s="1"/>
  <c r="H10" i="6" s="1"/>
  <c r="I10" i="6" s="1"/>
  <c r="J10" i="6" s="1"/>
  <c r="H15" i="6"/>
  <c r="F11" i="13"/>
  <c r="G11" i="13" s="1"/>
  <c r="G10" i="13"/>
  <c r="K12" i="6"/>
  <c r="K14" i="6"/>
  <c r="L12" i="6"/>
  <c r="E14" i="6"/>
  <c r="G14" i="6" s="1"/>
  <c r="H14" i="6" s="1"/>
  <c r="L14" i="6"/>
  <c r="E11" i="6"/>
  <c r="G11" i="6" s="1"/>
  <c r="H11" i="6" s="1"/>
  <c r="F10" i="6"/>
  <c r="F14" i="6"/>
  <c r="K11" i="6"/>
  <c r="K10" i="6"/>
  <c r="L10" i="6"/>
  <c r="E12" i="6"/>
  <c r="G12" i="6" s="1"/>
  <c r="H12" i="6" s="1"/>
  <c r="F12" i="6"/>
  <c r="I11" i="6" l="1"/>
  <c r="J11" i="6" s="1"/>
  <c r="G19" i="6"/>
  <c r="F12" i="13"/>
  <c r="I12" i="6" l="1"/>
  <c r="J12" i="6" s="1"/>
  <c r="G12" i="13"/>
  <c r="F13" i="13"/>
  <c r="I13" i="6" l="1"/>
  <c r="J13" i="6" s="1"/>
  <c r="I14" i="6"/>
  <c r="G13" i="13"/>
  <c r="F14" i="13"/>
  <c r="F15" i="13" l="1"/>
  <c r="G14" i="13"/>
  <c r="I15" i="6"/>
  <c r="J15" i="6" s="1"/>
  <c r="J14" i="6"/>
  <c r="D19" i="13"/>
  <c r="F16" i="13" l="1"/>
  <c r="G15" i="13"/>
  <c r="F17" i="13" l="1"/>
  <c r="G17" i="13" s="1"/>
  <c r="G16" i="13"/>
</calcChain>
</file>

<file path=xl/sharedStrings.xml><?xml version="1.0" encoding="utf-8"?>
<sst xmlns="http://schemas.openxmlformats.org/spreadsheetml/2006/main" count="210" uniqueCount="55">
  <si>
    <t>TAMIZ</t>
  </si>
  <si>
    <t>PESO</t>
  </si>
  <si>
    <t>PORCENTAJE</t>
  </si>
  <si>
    <t>mm</t>
  </si>
  <si>
    <t>RETENIDO</t>
  </si>
  <si>
    <t>ACUMULADO</t>
  </si>
  <si>
    <t>QUE PASA</t>
  </si>
  <si>
    <t>MIN.</t>
  </si>
  <si>
    <t>MAX.</t>
  </si>
  <si>
    <t>3/8"</t>
  </si>
  <si>
    <t>FONDO</t>
  </si>
  <si>
    <t>TOTAL</t>
  </si>
  <si>
    <t>pul</t>
  </si>
  <si>
    <t>1 1/2"</t>
  </si>
  <si>
    <t>1"</t>
  </si>
  <si>
    <t>1/2"</t>
  </si>
  <si>
    <t>No. 4</t>
  </si>
  <si>
    <t>No. 8</t>
  </si>
  <si>
    <t>3/4"</t>
  </si>
  <si>
    <t>No. 16</t>
  </si>
  <si>
    <t>LÍMITES</t>
  </si>
  <si>
    <t>PROVEEDOR</t>
  </si>
  <si>
    <t>PROCEDENCIA</t>
  </si>
  <si>
    <t>PESO TOTAL MUESTRA (g):</t>
  </si>
  <si>
    <t>TIPO MATERIAL</t>
  </si>
  <si>
    <t>Grava 25 mm No. 57</t>
  </si>
  <si>
    <t>Grava 37,5 mm No. 467</t>
  </si>
  <si>
    <t>2"</t>
  </si>
  <si>
    <t>Grava 19 mm No. 67</t>
  </si>
  <si>
    <t>-</t>
  </si>
  <si>
    <t>Grava 12,5 mm No. 7</t>
  </si>
  <si>
    <t>Grava 9,5 mm No. 8</t>
  </si>
  <si>
    <t>FECHA</t>
  </si>
  <si>
    <t>PLANTA</t>
  </si>
  <si>
    <t>Arena Concreto</t>
  </si>
  <si>
    <t>Arena Mortero Natural</t>
  </si>
  <si>
    <t>Arena Mortero Triturada</t>
  </si>
  <si>
    <t>No. 30</t>
  </si>
  <si>
    <t>No. 50</t>
  </si>
  <si>
    <t>No. 100</t>
  </si>
  <si>
    <t>No. 200</t>
  </si>
  <si>
    <t>No. 4.</t>
  </si>
  <si>
    <t>3/8 "</t>
  </si>
  <si>
    <t>Arenas y Gravas</t>
  </si>
  <si>
    <t>Guamo (Tolima)</t>
  </si>
  <si>
    <t>N° MUESTRA</t>
  </si>
  <si>
    <t>mm.</t>
  </si>
  <si>
    <t>Tamiz</t>
  </si>
  <si>
    <t>MÓDULO DE FINURA</t>
  </si>
  <si>
    <t xml:space="preserve">Límite máximo para tamiz 200: para arenas normales hasta máximo 3%, para arenas trituradas para concretos expuestos a abrasión máximo 5% y para arenas trituradas para concretos no expuestos a abrasión máximo 7%.
</t>
  </si>
  <si>
    <t>Tamíz</t>
  </si>
  <si>
    <t>ANÁLISIS GRANULOMÉTRICO NTC 174 (6ª ACTUALIZACIÓN)</t>
  </si>
  <si>
    <t xml:space="preserve">EUCLID CHEMICAL TOXEMENT </t>
  </si>
  <si>
    <t>TAMÍZ</t>
  </si>
  <si>
    <t>ANÁLISIS GRANULOMÉTRICO NTC 174 (6ª ACTUALIZACIÓN) Y NTC 2240 (4ª ACTUALIZACIÓN)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</si>
</sst>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#,##0.0"/>
    <numFmt numFmtId="167" formatCode="0.0"/>
    <numFmt numFmtId="168" formatCode="0.000"/>
    <numFmt numFmtId="169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sz val="10"/>
      <name val="Century Gothic"/>
      <family val="2"/>
    </font>
    <font>
      <sz val="10"/>
      <color rgb="FFFF0000"/>
      <name val="Century Gothic"/>
      <family val="2"/>
    </font>
    <font>
      <b/>
      <sz val="10"/>
      <name val="Century Gothic"/>
      <family val="2"/>
    </font>
    <font>
      <b/>
      <i/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theme="2" tint="-0.249977111117893"/>
      </left>
      <right style="double">
        <color theme="2" tint="-0.249977111117893"/>
      </right>
      <top style="double">
        <color theme="2" tint="-0.249977111117893"/>
      </top>
      <bottom style="double">
        <color theme="2" tint="-0.249977111117893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double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double">
        <color theme="2" tint="-0.249977111117893"/>
      </left>
      <right style="double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double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theme="2" tint="-0.249977111117893"/>
      </right>
      <top style="double">
        <color theme="2" tint="-0.249977111117893"/>
      </top>
      <bottom style="double">
        <color theme="2" tint="-0.249977111117893"/>
      </bottom>
      <diagonal/>
    </border>
    <border>
      <left style="double">
        <color theme="2" tint="-0.249977111117893"/>
      </left>
      <right style="medium">
        <color indexed="64"/>
      </right>
      <top style="double">
        <color theme="2" tint="-0.249977111117893"/>
      </top>
      <bottom style="double">
        <color theme="2" tint="-0.249977111117893"/>
      </bottom>
      <diagonal/>
    </border>
    <border>
      <left style="medium">
        <color indexed="64"/>
      </left>
      <right style="double">
        <color theme="2" tint="-0.249977111117893"/>
      </right>
      <top style="double">
        <color theme="2" tint="-0.249977111117893"/>
      </top>
      <bottom style="medium">
        <color indexed="64"/>
      </bottom>
      <diagonal/>
    </border>
    <border>
      <left style="double">
        <color theme="2" tint="-0.249977111117893"/>
      </left>
      <right style="double">
        <color theme="2" tint="-0.249977111117893"/>
      </right>
      <top style="double">
        <color theme="2" tint="-0.249977111117893"/>
      </top>
      <bottom style="medium">
        <color indexed="64"/>
      </bottom>
      <diagonal/>
    </border>
    <border>
      <left style="double">
        <color theme="2" tint="-0.249977111117893"/>
      </left>
      <right style="medium">
        <color indexed="64"/>
      </right>
      <top style="double">
        <color theme="2" tint="-0.249977111117893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2" tint="-0.249977111117893"/>
      </left>
      <right style="double">
        <color theme="2" tint="-0.249977111117893"/>
      </right>
      <top/>
      <bottom style="double">
        <color theme="2" tint="-0.249977111117893"/>
      </bottom>
      <diagonal/>
    </border>
    <border>
      <left style="double">
        <color theme="2" tint="-0.249977111117893"/>
      </left>
      <right style="medium">
        <color indexed="64"/>
      </right>
      <top/>
      <bottom style="double">
        <color theme="2" tint="-0.249977111117893"/>
      </bottom>
      <diagonal/>
    </border>
    <border>
      <left/>
      <right style="double">
        <color theme="2" tint="-0.249977111117893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theme="2" tint="-0.249977111117893"/>
      </right>
      <top/>
      <bottom style="double">
        <color theme="2" tint="-0.249977111117893"/>
      </bottom>
      <diagonal/>
    </border>
    <border>
      <left style="double">
        <color theme="2" tint="-0.249977111117893"/>
      </left>
      <right/>
      <top/>
      <bottom style="double">
        <color theme="2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5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7" borderId="9" xfId="2" applyFont="1" applyFill="1" applyBorder="1" applyAlignment="1" applyProtection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 wrapText="1"/>
    </xf>
    <xf numFmtId="1" fontId="10" fillId="7" borderId="9" xfId="2" applyNumberFormat="1" applyFont="1" applyFill="1" applyBorder="1" applyAlignment="1" applyProtection="1">
      <alignment horizontal="center" vertical="center"/>
    </xf>
    <xf numFmtId="0" fontId="10" fillId="7" borderId="9" xfId="2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2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2" fontId="9" fillId="0" borderId="0" xfId="0" applyNumberFormat="1" applyFont="1" applyFill="1" applyBorder="1" applyAlignment="1" applyProtection="1">
      <alignment horizontal="center" vertical="center" wrapText="1"/>
    </xf>
    <xf numFmtId="2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9" fillId="0" borderId="0" xfId="2" applyFont="1" applyFill="1" applyBorder="1" applyAlignment="1" applyProtection="1">
      <alignment horizontal="center" vertical="center"/>
    </xf>
    <xf numFmtId="1" fontId="9" fillId="0" borderId="0" xfId="2" applyNumberFormat="1" applyFont="1" applyFill="1" applyBorder="1" applyAlignment="1" applyProtection="1">
      <alignment horizontal="center" vertical="center"/>
    </xf>
    <xf numFmtId="167" fontId="9" fillId="0" borderId="0" xfId="0" applyNumberFormat="1" applyFont="1" applyFill="1" applyBorder="1" applyAlignment="1">
      <alignment horizontal="center" vertical="center"/>
    </xf>
    <xf numFmtId="0" fontId="10" fillId="4" borderId="0" xfId="2" applyFont="1" applyFill="1" applyBorder="1" applyAlignment="1" applyProtection="1">
      <alignment horizontal="left" vertical="center"/>
    </xf>
    <xf numFmtId="0" fontId="10" fillId="7" borderId="21" xfId="2" applyFont="1" applyFill="1" applyBorder="1" applyAlignment="1" applyProtection="1">
      <alignment horizontal="center" vertical="center" wrapText="1"/>
    </xf>
    <xf numFmtId="0" fontId="14" fillId="0" borderId="26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7" fontId="6" fillId="2" borderId="9" xfId="1" applyNumberFormat="1" applyFont="1" applyFill="1" applyBorder="1" applyAlignment="1" applyProtection="1">
      <alignment horizontal="center" vertical="center"/>
    </xf>
    <xf numFmtId="2" fontId="10" fillId="7" borderId="9" xfId="0" applyNumberFormat="1" applyFont="1" applyFill="1" applyBorder="1" applyAlignment="1" applyProtection="1">
      <alignment horizontal="center" vertical="center" wrapText="1"/>
    </xf>
    <xf numFmtId="2" fontId="10" fillId="7" borderId="9" xfId="0" applyNumberFormat="1" applyFont="1" applyFill="1" applyBorder="1" applyAlignment="1" applyProtection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0" fillId="7" borderId="21" xfId="0" applyFont="1" applyFill="1" applyBorder="1" applyAlignment="1" applyProtection="1">
      <alignment horizontal="center" vertical="center" wrapText="1"/>
    </xf>
    <xf numFmtId="0" fontId="10" fillId="7" borderId="21" xfId="0" applyFont="1" applyFill="1" applyBorder="1" applyAlignment="1" applyProtection="1">
      <alignment horizontal="center" vertical="center"/>
    </xf>
    <xf numFmtId="167" fontId="3" fillId="0" borderId="24" xfId="0" applyNumberFormat="1" applyFont="1" applyBorder="1" applyAlignment="1">
      <alignment horizontal="center" vertical="center"/>
    </xf>
    <xf numFmtId="12" fontId="9" fillId="0" borderId="0" xfId="0" applyNumberFormat="1" applyFont="1" applyFill="1" applyBorder="1" applyAlignment="1">
      <alignment vertical="center"/>
    </xf>
    <xf numFmtId="167" fontId="9" fillId="3" borderId="9" xfId="1" applyNumberFormat="1" applyFont="1" applyFill="1" applyBorder="1" applyAlignment="1" applyProtection="1">
      <alignment horizontal="center" vertical="center"/>
      <protection locked="0"/>
    </xf>
    <xf numFmtId="166" fontId="9" fillId="3" borderId="9" xfId="1" applyNumberFormat="1" applyFont="1" applyFill="1" applyBorder="1" applyAlignment="1" applyProtection="1">
      <alignment horizontal="center" vertical="center"/>
      <protection locked="0"/>
    </xf>
    <xf numFmtId="0" fontId="8" fillId="5" borderId="9" xfId="2" applyFont="1" applyFill="1" applyBorder="1" applyAlignment="1" applyProtection="1">
      <alignment horizontal="center" vertical="center" wrapText="1"/>
      <protection locked="0"/>
    </xf>
    <xf numFmtId="167" fontId="7" fillId="2" borderId="9" xfId="1" applyNumberFormat="1" applyFont="1" applyFill="1" applyBorder="1" applyAlignment="1" applyProtection="1">
      <alignment horizontal="center" vertical="center"/>
      <protection locked="0"/>
    </xf>
    <xf numFmtId="167" fontId="9" fillId="4" borderId="9" xfId="0" applyNumberFormat="1" applyFont="1" applyFill="1" applyBorder="1" applyAlignment="1" applyProtection="1">
      <alignment horizontal="center" vertical="center"/>
      <protection locked="0"/>
    </xf>
    <xf numFmtId="167" fontId="9" fillId="0" borderId="9" xfId="0" applyNumberFormat="1" applyFont="1" applyBorder="1" applyAlignment="1" applyProtection="1">
      <alignment horizontal="center" vertical="center"/>
      <protection locked="0"/>
    </xf>
    <xf numFmtId="0" fontId="10" fillId="8" borderId="27" xfId="0" applyFont="1" applyFill="1" applyBorder="1" applyAlignment="1" applyProtection="1">
      <alignment horizontal="center" vertical="center"/>
      <protection hidden="1"/>
    </xf>
    <xf numFmtId="0" fontId="10" fillId="8" borderId="9" xfId="0" applyFont="1" applyFill="1" applyBorder="1" applyAlignment="1" applyProtection="1">
      <alignment horizontal="center" vertical="center" wrapText="1"/>
      <protection hidden="1"/>
    </xf>
    <xf numFmtId="167" fontId="7" fillId="4" borderId="9" xfId="1" applyNumberFormat="1" applyFont="1" applyFill="1" applyBorder="1" applyAlignment="1" applyProtection="1">
      <alignment horizontal="center" vertical="center"/>
      <protection locked="0" hidden="1"/>
    </xf>
    <xf numFmtId="1" fontId="10" fillId="7" borderId="9" xfId="2" applyNumberFormat="1" applyFont="1" applyFill="1" applyBorder="1" applyAlignment="1" applyProtection="1">
      <alignment horizontal="center" vertical="center"/>
      <protection hidden="1"/>
    </xf>
    <xf numFmtId="0" fontId="10" fillId="7" borderId="9" xfId="2" applyFont="1" applyFill="1" applyBorder="1" applyAlignment="1" applyProtection="1">
      <alignment horizontal="center" vertical="center"/>
      <protection hidden="1"/>
    </xf>
    <xf numFmtId="0" fontId="10" fillId="7" borderId="21" xfId="2" applyFont="1" applyFill="1" applyBorder="1" applyAlignment="1" applyProtection="1">
      <alignment horizontal="center" vertical="center" wrapText="1"/>
      <protection hidden="1"/>
    </xf>
    <xf numFmtId="0" fontId="10" fillId="7" borderId="9" xfId="2" applyFont="1" applyFill="1" applyBorder="1" applyAlignment="1" applyProtection="1">
      <alignment horizontal="center" vertical="center" wrapText="1"/>
      <protection hidden="1"/>
    </xf>
    <xf numFmtId="0" fontId="10" fillId="7" borderId="22" xfId="2" applyFont="1" applyFill="1" applyBorder="1" applyAlignment="1" applyProtection="1">
      <alignment horizontal="center" vertical="center"/>
      <protection hidden="1"/>
    </xf>
    <xf numFmtId="0" fontId="10" fillId="7" borderId="21" xfId="2" applyFont="1" applyFill="1" applyBorder="1" applyAlignment="1" applyProtection="1">
      <alignment horizontal="left" vertical="center"/>
      <protection hidden="1"/>
    </xf>
    <xf numFmtId="167" fontId="9" fillId="3" borderId="9" xfId="1" applyNumberFormat="1" applyFont="1" applyFill="1" applyBorder="1" applyAlignment="1" applyProtection="1">
      <alignment horizontal="center" vertical="center"/>
      <protection locked="0" hidden="1"/>
    </xf>
    <xf numFmtId="165" fontId="8" fillId="3" borderId="9" xfId="2" applyNumberFormat="1" applyFont="1" applyFill="1" applyBorder="1" applyAlignment="1" applyProtection="1">
      <alignment horizontal="center" vertical="center"/>
      <protection hidden="1"/>
    </xf>
    <xf numFmtId="165" fontId="8" fillId="0" borderId="9" xfId="2" applyNumberFormat="1" applyFont="1" applyFill="1" applyBorder="1" applyAlignment="1" applyProtection="1">
      <alignment horizontal="center" vertical="center"/>
      <protection hidden="1"/>
    </xf>
    <xf numFmtId="1" fontId="8" fillId="8" borderId="9" xfId="2" applyNumberFormat="1" applyFont="1" applyFill="1" applyBorder="1" applyAlignment="1" applyProtection="1">
      <alignment horizontal="center" vertical="center"/>
      <protection hidden="1"/>
    </xf>
    <xf numFmtId="1" fontId="8" fillId="8" borderId="22" xfId="2" applyNumberFormat="1" applyFont="1" applyFill="1" applyBorder="1" applyAlignment="1" applyProtection="1">
      <alignment horizontal="center" vertical="center"/>
      <protection hidden="1"/>
    </xf>
    <xf numFmtId="166" fontId="9" fillId="3" borderId="9" xfId="1" applyNumberFormat="1" applyFont="1" applyFill="1" applyBorder="1" applyAlignment="1" applyProtection="1">
      <alignment horizontal="center" vertical="center"/>
      <protection locked="0" hidden="1"/>
    </xf>
    <xf numFmtId="2" fontId="10" fillId="7" borderId="9" xfId="2" applyNumberFormat="1" applyFont="1" applyFill="1" applyBorder="1" applyAlignment="1" applyProtection="1">
      <alignment horizontal="center" vertical="center"/>
      <protection hidden="1"/>
    </xf>
    <xf numFmtId="168" fontId="10" fillId="7" borderId="9" xfId="2" applyNumberFormat="1" applyFont="1" applyFill="1" applyBorder="1" applyAlignment="1" applyProtection="1">
      <alignment horizontal="center" vertical="center"/>
      <protection hidden="1"/>
    </xf>
    <xf numFmtId="169" fontId="8" fillId="0" borderId="9" xfId="2" applyNumberFormat="1" applyFont="1" applyFill="1" applyBorder="1" applyAlignment="1" applyProtection="1">
      <alignment horizontal="center" vertical="center"/>
      <protection hidden="1"/>
    </xf>
    <xf numFmtId="166" fontId="3" fillId="3" borderId="9" xfId="1" applyNumberFormat="1" applyFont="1" applyFill="1" applyBorder="1" applyAlignment="1" applyProtection="1">
      <alignment horizontal="center" vertical="center"/>
      <protection hidden="1"/>
    </xf>
    <xf numFmtId="0" fontId="8" fillId="5" borderId="9" xfId="2" applyFont="1" applyFill="1" applyBorder="1" applyAlignment="1" applyProtection="1">
      <alignment horizontal="center" vertical="center"/>
      <protection hidden="1"/>
    </xf>
    <xf numFmtId="0" fontId="8" fillId="5" borderId="22" xfId="2" applyFont="1" applyFill="1" applyBorder="1" applyAlignment="1" applyProtection="1">
      <alignment horizontal="center" vertical="center"/>
      <protection hidden="1"/>
    </xf>
    <xf numFmtId="166" fontId="10" fillId="3" borderId="9" xfId="1" applyNumberFormat="1" applyFont="1" applyFill="1" applyBorder="1" applyAlignment="1" applyProtection="1">
      <alignment horizontal="center" vertical="center"/>
      <protection hidden="1"/>
    </xf>
    <xf numFmtId="165" fontId="8" fillId="5" borderId="9" xfId="2" applyNumberFormat="1" applyFont="1" applyFill="1" applyBorder="1" applyAlignment="1" applyProtection="1">
      <alignment horizontal="center" vertical="center"/>
      <protection hidden="1"/>
    </xf>
    <xf numFmtId="165" fontId="8" fillId="5" borderId="22" xfId="2" applyNumberFormat="1" applyFont="1" applyFill="1" applyBorder="1" applyAlignment="1" applyProtection="1">
      <alignment horizontal="center" vertical="center"/>
      <protection hidden="1"/>
    </xf>
    <xf numFmtId="2" fontId="11" fillId="0" borderId="24" xfId="0" applyNumberFormat="1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10" fillId="7" borderId="9" xfId="0" applyFont="1" applyFill="1" applyBorder="1" applyAlignment="1" applyProtection="1">
      <alignment horizontal="center" vertical="center" wrapText="1"/>
      <protection hidden="1"/>
    </xf>
    <xf numFmtId="2" fontId="10" fillId="7" borderId="9" xfId="0" applyNumberFormat="1" applyFont="1" applyFill="1" applyBorder="1" applyAlignment="1" applyProtection="1">
      <alignment horizontal="center" vertical="center" wrapText="1"/>
      <protection hidden="1"/>
    </xf>
    <xf numFmtId="167" fontId="3" fillId="4" borderId="9" xfId="0" applyNumberFormat="1" applyFont="1" applyFill="1" applyBorder="1" applyAlignment="1" applyProtection="1">
      <alignment horizontal="center" vertical="center"/>
      <protection hidden="1"/>
    </xf>
    <xf numFmtId="2" fontId="3" fillId="0" borderId="24" xfId="0" applyNumberFormat="1" applyFont="1" applyBorder="1" applyAlignment="1" applyProtection="1">
      <alignment horizontal="center" vertical="center"/>
      <protection hidden="1"/>
    </xf>
    <xf numFmtId="165" fontId="8" fillId="3" borderId="24" xfId="2" applyNumberFormat="1" applyFont="1" applyFill="1" applyBorder="1" applyAlignment="1" applyProtection="1">
      <alignment horizontal="center" vertical="center"/>
      <protection hidden="1"/>
    </xf>
    <xf numFmtId="165" fontId="8" fillId="0" borderId="24" xfId="2" applyNumberFormat="1" applyFont="1" applyFill="1" applyBorder="1" applyAlignment="1" applyProtection="1">
      <alignment horizontal="center" vertical="center"/>
      <protection hidden="1"/>
    </xf>
    <xf numFmtId="0" fontId="5" fillId="5" borderId="24" xfId="2" applyFont="1" applyFill="1" applyBorder="1" applyAlignment="1" applyProtection="1">
      <alignment horizontal="center" vertical="center"/>
      <protection hidden="1"/>
    </xf>
    <xf numFmtId="0" fontId="5" fillId="5" borderId="25" xfId="2" applyFont="1" applyFill="1" applyBorder="1" applyAlignment="1" applyProtection="1">
      <alignment horizontal="center" vertical="center"/>
      <protection hidden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5" borderId="9" xfId="0" applyFont="1" applyFill="1" applyBorder="1" applyAlignment="1" applyProtection="1">
      <alignment horizontal="center" vertical="center" wrapText="1"/>
      <protection locked="0" hidden="1"/>
    </xf>
    <xf numFmtId="0" fontId="3" fillId="5" borderId="22" xfId="0" applyFont="1" applyFill="1" applyBorder="1" applyAlignment="1" applyProtection="1">
      <alignment horizontal="center" vertical="center" wrapText="1"/>
      <protection locked="0" hidden="1"/>
    </xf>
    <xf numFmtId="0" fontId="10" fillId="8" borderId="21" xfId="0" applyFont="1" applyFill="1" applyBorder="1" applyAlignment="1" applyProtection="1">
      <alignment horizontal="left" vertical="center"/>
      <protection hidden="1"/>
    </xf>
    <xf numFmtId="0" fontId="10" fillId="8" borderId="9" xfId="0" applyFont="1" applyFill="1" applyBorder="1" applyAlignment="1" applyProtection="1">
      <alignment horizontal="left" vertical="center"/>
      <protection hidden="1"/>
    </xf>
    <xf numFmtId="0" fontId="3" fillId="5" borderId="27" xfId="0" applyFont="1" applyFill="1" applyBorder="1" applyAlignment="1" applyProtection="1">
      <alignment horizontal="center" vertical="center"/>
      <protection locked="0" hidden="1"/>
    </xf>
    <xf numFmtId="14" fontId="3" fillId="5" borderId="27" xfId="0" applyNumberFormat="1" applyFont="1" applyFill="1" applyBorder="1" applyAlignment="1" applyProtection="1">
      <alignment horizontal="center" vertical="center"/>
      <protection locked="0" hidden="1"/>
    </xf>
    <xf numFmtId="0" fontId="3" fillId="5" borderId="28" xfId="0" applyFont="1" applyFill="1" applyBorder="1" applyAlignment="1" applyProtection="1">
      <alignment horizontal="center" vertical="center"/>
      <protection locked="0" hidden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4" borderId="21" xfId="2" applyFont="1" applyFill="1" applyBorder="1" applyAlignment="1" applyProtection="1">
      <alignment horizontal="left" vertical="center"/>
      <protection hidden="1"/>
    </xf>
    <xf numFmtId="0" fontId="10" fillId="4" borderId="9" xfId="2" applyFont="1" applyFill="1" applyBorder="1" applyAlignment="1" applyProtection="1">
      <alignment horizontal="left" vertical="center"/>
      <protection hidden="1"/>
    </xf>
    <xf numFmtId="0" fontId="10" fillId="8" borderId="21" xfId="2" applyFont="1" applyFill="1" applyBorder="1" applyAlignment="1" applyProtection="1">
      <alignment horizontal="left" vertical="center"/>
      <protection hidden="1"/>
    </xf>
    <xf numFmtId="0" fontId="10" fillId="8" borderId="9" xfId="2" applyFont="1" applyFill="1" applyBorder="1" applyAlignment="1" applyProtection="1">
      <alignment horizontal="left" vertical="center"/>
      <protection hidden="1"/>
    </xf>
    <xf numFmtId="0" fontId="10" fillId="4" borderId="23" xfId="2" applyFont="1" applyFill="1" applyBorder="1" applyAlignment="1" applyProtection="1">
      <alignment horizontal="left" vertical="center"/>
      <protection hidden="1"/>
    </xf>
    <xf numFmtId="0" fontId="10" fillId="4" borderId="24" xfId="2" applyFont="1" applyFill="1" applyBorder="1" applyAlignment="1" applyProtection="1">
      <alignment horizontal="left" vertical="center"/>
      <protection hidden="1"/>
    </xf>
    <xf numFmtId="0" fontId="10" fillId="7" borderId="21" xfId="2" applyFont="1" applyFill="1" applyBorder="1" applyAlignment="1" applyProtection="1">
      <alignment horizontal="left" vertical="center"/>
      <protection hidden="1"/>
    </xf>
    <xf numFmtId="0" fontId="10" fillId="7" borderId="9" xfId="2" applyFont="1" applyFill="1" applyBorder="1" applyAlignment="1" applyProtection="1">
      <alignment horizontal="left" vertical="center"/>
      <protection hidden="1"/>
    </xf>
    <xf numFmtId="0" fontId="10" fillId="5" borderId="9" xfId="2" applyFont="1" applyFill="1" applyBorder="1" applyAlignment="1" applyProtection="1">
      <alignment horizontal="center" vertical="center"/>
      <protection hidden="1"/>
    </xf>
    <xf numFmtId="0" fontId="8" fillId="5" borderId="9" xfId="2" applyFont="1" applyFill="1" applyBorder="1" applyAlignment="1" applyProtection="1">
      <alignment horizontal="center" vertical="center" wrapText="1"/>
      <protection locked="0" hidden="1"/>
    </xf>
    <xf numFmtId="0" fontId="8" fillId="5" borderId="22" xfId="2" applyFont="1" applyFill="1" applyBorder="1" applyAlignment="1" applyProtection="1">
      <alignment horizontal="center" vertical="center" wrapText="1"/>
      <protection locked="0" hidden="1"/>
    </xf>
    <xf numFmtId="0" fontId="10" fillId="7" borderId="21" xfId="2" applyFont="1" applyFill="1" applyBorder="1" applyAlignment="1" applyProtection="1">
      <alignment horizontal="center" vertical="center" wrapText="1"/>
      <protection hidden="1"/>
    </xf>
    <xf numFmtId="0" fontId="10" fillId="7" borderId="9" xfId="2" applyFont="1" applyFill="1" applyBorder="1" applyAlignment="1" applyProtection="1">
      <alignment horizontal="center" vertical="center" wrapText="1"/>
      <protection hidden="1"/>
    </xf>
    <xf numFmtId="0" fontId="10" fillId="7" borderId="22" xfId="2" applyFont="1" applyFill="1" applyBorder="1" applyAlignment="1" applyProtection="1">
      <alignment horizontal="center" vertical="center" wrapText="1"/>
      <protection hidden="1"/>
    </xf>
    <xf numFmtId="0" fontId="10" fillId="8" borderId="31" xfId="0" applyFont="1" applyFill="1" applyBorder="1" applyAlignment="1" applyProtection="1">
      <alignment horizontal="left" vertical="center"/>
      <protection hidden="1"/>
    </xf>
    <xf numFmtId="0" fontId="10" fillId="8" borderId="32" xfId="0" applyFont="1" applyFill="1" applyBorder="1" applyAlignment="1" applyProtection="1">
      <alignment horizontal="left" vertical="center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2" fontId="9" fillId="0" borderId="6" xfId="0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 applyProtection="1">
      <alignment horizontal="center" vertical="center" wrapText="1"/>
    </xf>
    <xf numFmtId="0" fontId="10" fillId="5" borderId="23" xfId="2" applyFont="1" applyFill="1" applyBorder="1" applyAlignment="1">
      <alignment horizontal="center" vertical="center"/>
    </xf>
    <xf numFmtId="0" fontId="10" fillId="5" borderId="24" xfId="2" applyFont="1" applyFill="1" applyBorder="1" applyAlignment="1">
      <alignment horizontal="center" vertical="center"/>
    </xf>
    <xf numFmtId="0" fontId="10" fillId="4" borderId="24" xfId="2" applyFont="1" applyFill="1" applyBorder="1" applyAlignment="1" applyProtection="1">
      <alignment horizontal="center" vertical="center"/>
      <protection hidden="1"/>
    </xf>
    <xf numFmtId="0" fontId="10" fillId="8" borderId="9" xfId="2" applyFont="1" applyFill="1" applyBorder="1" applyAlignment="1" applyProtection="1">
      <alignment horizontal="center" vertical="center"/>
      <protection hidden="1"/>
    </xf>
    <xf numFmtId="166" fontId="10" fillId="3" borderId="9" xfId="1" applyNumberFormat="1" applyFont="1" applyFill="1" applyBorder="1" applyAlignment="1" applyProtection="1">
      <alignment horizontal="center" vertical="center"/>
      <protection hidden="1"/>
    </xf>
    <xf numFmtId="14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10" fillId="7" borderId="21" xfId="2" applyFont="1" applyFill="1" applyBorder="1" applyAlignment="1" applyProtection="1">
      <alignment horizontal="center" vertical="center" wrapText="1"/>
    </xf>
    <xf numFmtId="0" fontId="10" fillId="7" borderId="9" xfId="2" applyFont="1" applyFill="1" applyBorder="1" applyAlignment="1" applyProtection="1">
      <alignment horizontal="center" vertical="center" wrapText="1"/>
    </xf>
    <xf numFmtId="0" fontId="10" fillId="8" borderId="9" xfId="2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left" vertical="center"/>
    </xf>
    <xf numFmtId="0" fontId="10" fillId="8" borderId="27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5" fillId="5" borderId="22" xfId="2" applyFont="1" applyFill="1" applyBorder="1" applyAlignment="1" applyProtection="1">
      <alignment horizontal="center" vertical="center"/>
      <protection hidden="1"/>
    </xf>
    <xf numFmtId="165" fontId="8" fillId="3" borderId="9" xfId="2" applyNumberFormat="1" applyFont="1" applyFill="1" applyBorder="1" applyAlignment="1" applyProtection="1">
      <alignment horizontal="center" vertical="center"/>
      <protection hidden="1"/>
    </xf>
    <xf numFmtId="165" fontId="8" fillId="0" borderId="9" xfId="2" applyNumberFormat="1" applyFont="1" applyFill="1" applyBorder="1" applyAlignment="1" applyProtection="1">
      <alignment horizontal="center" vertical="center"/>
      <protection hidden="1"/>
    </xf>
    <xf numFmtId="0" fontId="5" fillId="5" borderId="9" xfId="2" applyFont="1" applyFill="1" applyBorder="1" applyAlignment="1" applyProtection="1">
      <alignment horizontal="center" vertical="center"/>
      <protection hidden="1"/>
    </xf>
    <xf numFmtId="0" fontId="10" fillId="4" borderId="9" xfId="2" applyFont="1" applyFill="1" applyBorder="1" applyAlignment="1" applyProtection="1">
      <alignment horizontal="center" vertical="center"/>
      <protection hidden="1"/>
    </xf>
    <xf numFmtId="166" fontId="3" fillId="3" borderId="9" xfId="1" applyNumberFormat="1" applyFont="1" applyFill="1" applyBorder="1" applyAlignment="1" applyProtection="1">
      <alignment horizontal="center" vertical="center"/>
      <protection hidden="1"/>
    </xf>
    <xf numFmtId="0" fontId="8" fillId="3" borderId="9" xfId="2" applyFont="1" applyFill="1" applyBorder="1" applyAlignment="1" applyProtection="1">
      <alignment horizontal="center" vertical="center" wrapText="1"/>
      <protection hidden="1"/>
    </xf>
    <xf numFmtId="0" fontId="8" fillId="3" borderId="22" xfId="2" applyFont="1" applyFill="1" applyBorder="1" applyAlignment="1" applyProtection="1">
      <alignment horizontal="center" vertical="center" wrapText="1"/>
      <protection hidden="1"/>
    </xf>
  </cellXfs>
  <cellStyles count="4">
    <cellStyle name="Millares" xfId="1" builtinId="3"/>
    <cellStyle name="Millares 2" xfId="3"/>
    <cellStyle name="Normal" xfId="0" builtinId="0"/>
    <cellStyle name="Normal 4" xfId="2"/>
  </cellStyles>
  <dxfs count="0"/>
  <tableStyles count="0" defaultTableStyle="TableStyleMedium2" defaultPivotStyle="PivotStyleLight16"/>
  <colors>
    <mruColors>
      <color rgb="FF00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0844600986801"/>
          <c:y val="0.18510040160642599"/>
          <c:w val="0.81729081461859798"/>
          <c:h val="0.58084969800461705"/>
        </c:manualLayout>
      </c:layout>
      <c:scatterChart>
        <c:scatterStyle val="smoothMarker"/>
        <c:varyColors val="0"/>
        <c:ser>
          <c:idx val="1"/>
          <c:order val="0"/>
          <c:tx>
            <c:v>Muestra Analizada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'Granulometría Arenas'!$C$9:$C$16</c:f>
              <c:numCache>
                <c:formatCode>General</c:formatCode>
                <c:ptCount val="8"/>
                <c:pt idx="0">
                  <c:v>9.51</c:v>
                </c:pt>
                <c:pt idx="1">
                  <c:v>4.76</c:v>
                </c:pt>
                <c:pt idx="2">
                  <c:v>2.38</c:v>
                </c:pt>
                <c:pt idx="3">
                  <c:v>1.18</c:v>
                </c:pt>
                <c:pt idx="4" formatCode="0.00">
                  <c:v>0.6</c:v>
                </c:pt>
                <c:pt idx="5" formatCode="0.00">
                  <c:v>0.3</c:v>
                </c:pt>
                <c:pt idx="6" formatCode="0.000">
                  <c:v>0.15</c:v>
                </c:pt>
                <c:pt idx="7">
                  <c:v>7.4999999999999997E-2</c:v>
                </c:pt>
              </c:numCache>
            </c:numRef>
          </c:xVal>
          <c:yVal>
            <c:numRef>
              <c:f>'Granulometría Arenas'!$G$9:$G$16</c:f>
              <c:numCache>
                <c:formatCode>0.0_)</c:formatCode>
                <c:ptCount val="8"/>
                <c:pt idx="0">
                  <c:v>100</c:v>
                </c:pt>
                <c:pt idx="1">
                  <c:v>96.661143330571662</c:v>
                </c:pt>
                <c:pt idx="2">
                  <c:v>88.98094449047224</c:v>
                </c:pt>
                <c:pt idx="3">
                  <c:v>71.035625517812761</c:v>
                </c:pt>
                <c:pt idx="4">
                  <c:v>45.700082850041426</c:v>
                </c:pt>
                <c:pt idx="5">
                  <c:v>17.845898922949459</c:v>
                </c:pt>
                <c:pt idx="6">
                  <c:v>4.8218724109362086</c:v>
                </c:pt>
                <c:pt idx="7" formatCode="0.00_)">
                  <c:v>2.7506213753106863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8B-44EA-98F7-3EC2C8C553F8}"/>
            </c:ext>
          </c:extLst>
        </c:ser>
        <c:ser>
          <c:idx val="3"/>
          <c:order val="1"/>
          <c:tx>
            <c:v>Limite Superior</c:v>
          </c:tx>
          <c:spPr>
            <a:ln w="9525" cap="rnd">
              <a:solidFill>
                <a:schemeClr val="tx1"/>
              </a:solidFill>
              <a:prstDash val="sysDash"/>
              <a:round/>
            </a:ln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'Granulometría Arenas'!$C$9:$C$16</c:f>
              <c:numCache>
                <c:formatCode>General</c:formatCode>
                <c:ptCount val="8"/>
                <c:pt idx="0">
                  <c:v>9.51</c:v>
                </c:pt>
                <c:pt idx="1">
                  <c:v>4.76</c:v>
                </c:pt>
                <c:pt idx="2">
                  <c:v>2.38</c:v>
                </c:pt>
                <c:pt idx="3">
                  <c:v>1.18</c:v>
                </c:pt>
                <c:pt idx="4" formatCode="0.00">
                  <c:v>0.6</c:v>
                </c:pt>
                <c:pt idx="5" formatCode="0.00">
                  <c:v>0.3</c:v>
                </c:pt>
                <c:pt idx="6" formatCode="0.000">
                  <c:v>0.15</c:v>
                </c:pt>
                <c:pt idx="7">
                  <c:v>7.4999999999999997E-2</c:v>
                </c:pt>
              </c:numCache>
            </c:numRef>
          </c:xVal>
          <c:yVal>
            <c:numRef>
              <c:f>'Granulometría Arenas'!$I$9:$I$16</c:f>
              <c:numCache>
                <c:formatCode>0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85</c:v>
                </c:pt>
                <c:pt idx="4">
                  <c:v>60</c:v>
                </c:pt>
                <c:pt idx="5">
                  <c:v>30</c:v>
                </c:pt>
                <c:pt idx="6">
                  <c:v>10</c:v>
                </c:pt>
                <c:pt idx="7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8B-44EA-98F7-3EC2C8C553F8}"/>
            </c:ext>
          </c:extLst>
        </c:ser>
        <c:ser>
          <c:idx val="2"/>
          <c:order val="2"/>
          <c:tx>
            <c:v>Limite Inferior</c:v>
          </c:tx>
          <c:spPr>
            <a:ln w="9525">
              <a:solidFill>
                <a:schemeClr val="bg2">
                  <a:lumMod val="75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xVal>
            <c:numRef>
              <c:f>'Granulometría Arenas'!$C$9:$C$16</c:f>
              <c:numCache>
                <c:formatCode>General</c:formatCode>
                <c:ptCount val="8"/>
                <c:pt idx="0">
                  <c:v>9.51</c:v>
                </c:pt>
                <c:pt idx="1">
                  <c:v>4.76</c:v>
                </c:pt>
                <c:pt idx="2">
                  <c:v>2.38</c:v>
                </c:pt>
                <c:pt idx="3">
                  <c:v>1.18</c:v>
                </c:pt>
                <c:pt idx="4" formatCode="0.00">
                  <c:v>0.6</c:v>
                </c:pt>
                <c:pt idx="5" formatCode="0.00">
                  <c:v>0.3</c:v>
                </c:pt>
                <c:pt idx="6" formatCode="0.000">
                  <c:v>0.15</c:v>
                </c:pt>
                <c:pt idx="7">
                  <c:v>7.4999999999999997E-2</c:v>
                </c:pt>
              </c:numCache>
            </c:numRef>
          </c:xVal>
          <c:yVal>
            <c:numRef>
              <c:f>'Granulometría Arenas'!$H$9:$H$16</c:f>
              <c:numCache>
                <c:formatCode>0</c:formatCode>
                <c:ptCount val="8"/>
                <c:pt idx="0">
                  <c:v>100</c:v>
                </c:pt>
                <c:pt idx="1">
                  <c:v>95</c:v>
                </c:pt>
                <c:pt idx="2">
                  <c:v>80</c:v>
                </c:pt>
                <c:pt idx="3">
                  <c:v>50</c:v>
                </c:pt>
                <c:pt idx="4">
                  <c:v>25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8B-44EA-98F7-3EC2C8C55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33213328"/>
        <c:axId val="-433211152"/>
      </c:scatterChart>
      <c:valAx>
        <c:axId val="-433213328"/>
        <c:scaling>
          <c:logBase val="10"/>
          <c:orientation val="minMax"/>
          <c:min val="7.0000000000000007E-2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aseline="0">
                    <a:solidFill>
                      <a:sysClr val="windowText" lastClr="000000"/>
                    </a:solidFill>
                  </a:rPr>
                  <a:t>Abertura Tamiz (mm)</a:t>
                </a:r>
              </a:p>
            </c:rich>
          </c:tx>
          <c:layout>
            <c:manualLayout>
              <c:xMode val="edge"/>
              <c:yMode val="edge"/>
              <c:x val="0.42079036438810202"/>
              <c:y val="0.837655248760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33211152"/>
        <c:crosses val="autoZero"/>
        <c:crossBetween val="midCat"/>
      </c:valAx>
      <c:valAx>
        <c:axId val="-43321115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aseline="0">
                    <a:solidFill>
                      <a:sysClr val="windowText" lastClr="000000"/>
                    </a:solidFill>
                  </a:rPr>
                  <a:t>Porcentaje Que Pasa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33213328"/>
        <c:crossesAt val="0"/>
        <c:crossBetween val="midCat"/>
        <c:majorUnit val="1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0"/>
    <c:dispBlanksAs val="gap"/>
    <c:showDLblsOverMax val="0"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91130773711"/>
          <c:y val="0.13483146067415699"/>
          <c:w val="0.849812242830015"/>
          <c:h val="0.65064260225898796"/>
        </c:manualLayout>
      </c:layout>
      <c:scatterChart>
        <c:scatterStyle val="smoothMarker"/>
        <c:varyColors val="0"/>
        <c:ser>
          <c:idx val="0"/>
          <c:order val="0"/>
          <c:tx>
            <c:v>Muestra Analizada</c:v>
          </c:tx>
          <c:spPr>
            <a:ln w="1587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'Granulometría Gravas'!$F$10:$F$14</c:f>
              <c:numCache>
                <c:formatCode>0.00</c:formatCode>
                <c:ptCount val="5"/>
                <c:pt idx="0">
                  <c:v>12.5</c:v>
                </c:pt>
                <c:pt idx="1">
                  <c:v>9.5</c:v>
                </c:pt>
                <c:pt idx="2">
                  <c:v>4.75</c:v>
                </c:pt>
                <c:pt idx="3">
                  <c:v>2.36</c:v>
                </c:pt>
                <c:pt idx="4">
                  <c:v>1.18</c:v>
                </c:pt>
              </c:numCache>
            </c:numRef>
          </c:xVal>
          <c:yVal>
            <c:numRef>
              <c:f>'Granulometría Gravas'!$J$10:$J$14</c:f>
              <c:numCache>
                <c:formatCode>0.0_)</c:formatCode>
                <c:ptCount val="5"/>
                <c:pt idx="0">
                  <c:v>10.586826347305404</c:v>
                </c:pt>
                <c:pt idx="1">
                  <c:v>1.0958083832335461</c:v>
                </c:pt>
                <c:pt idx="2">
                  <c:v>0.1257485029940284</c:v>
                </c:pt>
                <c:pt idx="3">
                  <c:v>0.1137724550898298</c:v>
                </c:pt>
                <c:pt idx="4">
                  <c:v>0.1137724550898298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E1-4DFF-BCA4-DD7EB24E5BAC}"/>
            </c:ext>
          </c:extLst>
        </c:ser>
        <c:ser>
          <c:idx val="1"/>
          <c:order val="1"/>
          <c:tx>
            <c:v>Limite Superior</c:v>
          </c:tx>
          <c:spPr>
            <a:ln w="95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'Granulometría Gravas'!$F$10:$F$14</c:f>
              <c:numCache>
                <c:formatCode>0.00</c:formatCode>
                <c:ptCount val="5"/>
                <c:pt idx="0">
                  <c:v>12.5</c:v>
                </c:pt>
                <c:pt idx="1">
                  <c:v>9.5</c:v>
                </c:pt>
                <c:pt idx="2">
                  <c:v>4.75</c:v>
                </c:pt>
                <c:pt idx="3">
                  <c:v>2.36</c:v>
                </c:pt>
                <c:pt idx="4">
                  <c:v>1.18</c:v>
                </c:pt>
              </c:numCache>
            </c:numRef>
          </c:xVal>
          <c:yVal>
            <c:numRef>
              <c:f>'Granulometría Gravas'!$L$10:$L$14</c:f>
              <c:numCache>
                <c:formatCode>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30</c:v>
                </c:pt>
                <c:pt idx="3">
                  <c:v>10</c:v>
                </c:pt>
                <c:pt idx="4">
                  <c:v>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E1-4DFF-BCA4-DD7EB24E5BAC}"/>
            </c:ext>
          </c:extLst>
        </c:ser>
        <c:ser>
          <c:idx val="2"/>
          <c:order val="2"/>
          <c:tx>
            <c:v>Limite Inferior</c:v>
          </c:tx>
          <c:spPr>
            <a:ln w="9525" cap="rnd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xVal>
            <c:numRef>
              <c:f>'Granulometría Gravas'!$F$10:$F$14</c:f>
              <c:numCache>
                <c:formatCode>0.00</c:formatCode>
                <c:ptCount val="5"/>
                <c:pt idx="0">
                  <c:v>12.5</c:v>
                </c:pt>
                <c:pt idx="1">
                  <c:v>9.5</c:v>
                </c:pt>
                <c:pt idx="2">
                  <c:v>4.75</c:v>
                </c:pt>
                <c:pt idx="3">
                  <c:v>2.36</c:v>
                </c:pt>
                <c:pt idx="4">
                  <c:v>1.18</c:v>
                </c:pt>
              </c:numCache>
            </c:numRef>
          </c:xVal>
          <c:yVal>
            <c:numRef>
              <c:f>'Granulometría Gravas'!$K$10:$K$14</c:f>
              <c:numCache>
                <c:formatCode>0</c:formatCode>
                <c:ptCount val="5"/>
                <c:pt idx="0">
                  <c:v>100</c:v>
                </c:pt>
                <c:pt idx="1">
                  <c:v>85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E1-4DFF-BCA4-DD7EB24E5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33217680"/>
        <c:axId val="-433217136"/>
      </c:scatterChart>
      <c:valAx>
        <c:axId val="-433217680"/>
        <c:scaling>
          <c:logBase val="10"/>
          <c:orientation val="minMax"/>
          <c:max val="50"/>
          <c:min val="1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aseline="0">
                    <a:solidFill>
                      <a:schemeClr val="tx1"/>
                    </a:solidFill>
                  </a:rPr>
                  <a:t>Abertura Tamiz (mm)</a:t>
                </a:r>
              </a:p>
            </c:rich>
          </c:tx>
          <c:layout>
            <c:manualLayout>
              <c:xMode val="edge"/>
              <c:yMode val="edge"/>
              <c:x val="0.451182473699205"/>
              <c:y val="0.85283582529711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33217136"/>
        <c:crossesAt val="-10"/>
        <c:crossBetween val="midCat"/>
      </c:valAx>
      <c:valAx>
        <c:axId val="-433217136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aseline="0">
                    <a:solidFill>
                      <a:schemeClr val="tx1"/>
                    </a:solidFill>
                  </a:rPr>
                  <a:t>Porcentaje Que Pasa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_)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33217680"/>
        <c:crossesAt val="1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22</xdr:row>
      <xdr:rowOff>27708</xdr:rowOff>
    </xdr:from>
    <xdr:to>
      <xdr:col>8</xdr:col>
      <xdr:colOff>904875</xdr:colOff>
      <xdr:row>31</xdr:row>
      <xdr:rowOff>1057275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0</xdr:colOff>
      <xdr:row>26</xdr:row>
      <xdr:rowOff>85725</xdr:rowOff>
    </xdr:from>
    <xdr:ext cx="184731" cy="264560"/>
    <xdr:sp macro="" textlink="">
      <xdr:nvSpPr>
        <xdr:cNvPr id="3" name="CuadroTexto 2"/>
        <xdr:cNvSpPr txBox="1"/>
      </xdr:nvSpPr>
      <xdr:spPr>
        <a:xfrm>
          <a:off x="5305425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4</xdr:col>
      <xdr:colOff>104775</xdr:colOff>
      <xdr:row>21</xdr:row>
      <xdr:rowOff>0</xdr:rowOff>
    </xdr:from>
    <xdr:ext cx="184731" cy="405367"/>
    <xdr:sp macro="" textlink="">
      <xdr:nvSpPr>
        <xdr:cNvPr id="4" name="CuadroTexto 3"/>
        <xdr:cNvSpPr txBox="1"/>
      </xdr:nvSpPr>
      <xdr:spPr>
        <a:xfrm>
          <a:off x="2247900" y="4086225"/>
          <a:ext cx="184731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000"/>
        </a:p>
        <a:p>
          <a:endParaRPr lang="es-CO" sz="1000"/>
        </a:p>
      </xdr:txBody>
    </xdr:sp>
    <xdr:clientData/>
  </xdr:oneCellAnchor>
  <xdr:twoCellAnchor editAs="oneCell">
    <xdr:from>
      <xdr:col>1</xdr:col>
      <xdr:colOff>0</xdr:colOff>
      <xdr:row>0</xdr:row>
      <xdr:rowOff>76200</xdr:rowOff>
    </xdr:from>
    <xdr:to>
      <xdr:col>9</xdr:col>
      <xdr:colOff>9525</xdr:colOff>
      <xdr:row>0</xdr:row>
      <xdr:rowOff>1476374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6200"/>
          <a:ext cx="7038975" cy="140017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33</xdr:row>
      <xdr:rowOff>98424</xdr:rowOff>
    </xdr:from>
    <xdr:to>
      <xdr:col>8</xdr:col>
      <xdr:colOff>904875</xdr:colOff>
      <xdr:row>39</xdr:row>
      <xdr:rowOff>685799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175" y="8813799"/>
          <a:ext cx="6943725" cy="16160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0.17899</cdr:x>
      <cdr:y>0.08599</cdr:y>
    </cdr:from>
    <cdr:to>
      <cdr:x>0.28435</cdr:x>
      <cdr:y>0.16129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51375" y="235705"/>
          <a:ext cx="501159" cy="206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000"/>
        </a:p>
      </cdr:txBody>
    </cdr:sp>
  </cdr:relSizeAnchor>
  <cdr:relSizeAnchor xmlns:cdr="http://schemas.openxmlformats.org/drawingml/2006/chartDrawing">
    <cdr:from>
      <cdr:x>0.37893</cdr:x>
      <cdr:y>0</cdr:y>
    </cdr:from>
    <cdr:to>
      <cdr:x>0.41466</cdr:x>
      <cdr:y>0.16265</cdr:y>
    </cdr:to>
    <cdr:sp macro="" textlink="">
      <cdr:nvSpPr>
        <cdr:cNvPr id="3" name="CuadroTexto 2"/>
        <cdr:cNvSpPr txBox="1"/>
      </cdr:nvSpPr>
      <cdr:spPr>
        <a:xfrm xmlns:a="http://schemas.openxmlformats.org/drawingml/2006/main" flipH="1">
          <a:off x="1802432" y="0"/>
          <a:ext cx="169977" cy="4458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000" baseline="0"/>
        </a:p>
      </cdr:txBody>
    </cdr:sp>
  </cdr:relSizeAnchor>
  <cdr:relSizeAnchor xmlns:cdr="http://schemas.openxmlformats.org/drawingml/2006/chartDrawing">
    <cdr:from>
      <cdr:x>0.40111</cdr:x>
      <cdr:y>0.07831</cdr:y>
    </cdr:from>
    <cdr:to>
      <cdr:x>0.50462</cdr:x>
      <cdr:y>0.18675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2066926" y="247651"/>
          <a:ext cx="5334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000"/>
        </a:p>
      </cdr:txBody>
    </cdr:sp>
  </cdr:relSizeAnchor>
  <cdr:relSizeAnchor xmlns:cdr="http://schemas.openxmlformats.org/drawingml/2006/chartDrawing">
    <cdr:from>
      <cdr:x>0.87434</cdr:x>
      <cdr:y>0.11341</cdr:y>
    </cdr:from>
    <cdr:to>
      <cdr:x>0.98154</cdr:x>
      <cdr:y>0.21281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4159794" y="325362"/>
          <a:ext cx="510019" cy="285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800"/>
            <a:t>No. 3/8</a:t>
          </a:r>
        </a:p>
      </cdr:txBody>
    </cdr:sp>
  </cdr:relSizeAnchor>
  <cdr:relSizeAnchor xmlns:cdr="http://schemas.openxmlformats.org/drawingml/2006/chartDrawing">
    <cdr:from>
      <cdr:x>0.2396</cdr:x>
      <cdr:y>0.11842</cdr:y>
    </cdr:from>
    <cdr:to>
      <cdr:x>0.34496</cdr:x>
      <cdr:y>0.19372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139939" y="339735"/>
          <a:ext cx="501265" cy="216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800"/>
            <a:t>No. 100</a:t>
          </a:r>
        </a:p>
      </cdr:txBody>
    </cdr:sp>
  </cdr:relSizeAnchor>
  <cdr:relSizeAnchor xmlns:cdr="http://schemas.openxmlformats.org/drawingml/2006/chartDrawing">
    <cdr:from>
      <cdr:x>0.35334</cdr:x>
      <cdr:y>0.11573</cdr:y>
    </cdr:from>
    <cdr:to>
      <cdr:x>0.45131</cdr:x>
      <cdr:y>0.20007</cdr:y>
    </cdr:to>
    <cdr:sp macro="" textlink="">
      <cdr:nvSpPr>
        <cdr:cNvPr id="10" name="CuadroTexto 2"/>
        <cdr:cNvSpPr txBox="1"/>
      </cdr:nvSpPr>
      <cdr:spPr>
        <a:xfrm xmlns:a="http://schemas.openxmlformats.org/drawingml/2006/main">
          <a:off x="1681072" y="332023"/>
          <a:ext cx="466106" cy="241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800"/>
            <a:t>No.</a:t>
          </a:r>
          <a:r>
            <a:rPr lang="es-CO" sz="800" baseline="0"/>
            <a:t> 50</a:t>
          </a:r>
        </a:p>
      </cdr:txBody>
    </cdr:sp>
  </cdr:relSizeAnchor>
  <cdr:relSizeAnchor xmlns:cdr="http://schemas.openxmlformats.org/drawingml/2006/chartDrawing">
    <cdr:from>
      <cdr:x>0.45501</cdr:x>
      <cdr:y>0.11841</cdr:y>
    </cdr:from>
    <cdr:to>
      <cdr:x>0.55852</cdr:x>
      <cdr:y>0.22685</cdr:y>
    </cdr:to>
    <cdr:sp macro="" textlink="">
      <cdr:nvSpPr>
        <cdr:cNvPr id="11" name="CuadroTexto 3"/>
        <cdr:cNvSpPr txBox="1"/>
      </cdr:nvSpPr>
      <cdr:spPr>
        <a:xfrm xmlns:a="http://schemas.openxmlformats.org/drawingml/2006/main">
          <a:off x="2164780" y="339712"/>
          <a:ext cx="492463" cy="311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800"/>
            <a:t>No. 30</a:t>
          </a:r>
        </a:p>
      </cdr:txBody>
    </cdr:sp>
  </cdr:relSizeAnchor>
  <cdr:relSizeAnchor xmlns:cdr="http://schemas.openxmlformats.org/drawingml/2006/chartDrawing">
    <cdr:from>
      <cdr:x>0.67993</cdr:x>
      <cdr:y>0.11608</cdr:y>
    </cdr:from>
    <cdr:to>
      <cdr:x>0.7742</cdr:x>
      <cdr:y>0.20644</cdr:y>
    </cdr:to>
    <cdr:sp macro="" textlink="">
      <cdr:nvSpPr>
        <cdr:cNvPr id="12" name="CuadroTexto 4"/>
        <cdr:cNvSpPr txBox="1"/>
      </cdr:nvSpPr>
      <cdr:spPr>
        <a:xfrm xmlns:a="http://schemas.openxmlformats.org/drawingml/2006/main">
          <a:off x="3234866" y="333027"/>
          <a:ext cx="448502" cy="259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800"/>
            <a:t>No. 8</a:t>
          </a:r>
        </a:p>
      </cdr:txBody>
    </cdr:sp>
  </cdr:relSizeAnchor>
  <cdr:relSizeAnchor xmlns:cdr="http://schemas.openxmlformats.org/drawingml/2006/chartDrawing">
    <cdr:from>
      <cdr:x>0.78502</cdr:x>
      <cdr:y>0.11341</cdr:y>
    </cdr:from>
    <cdr:to>
      <cdr:x>0.87929</cdr:x>
      <cdr:y>0.19774</cdr:y>
    </cdr:to>
    <cdr:sp macro="" textlink="">
      <cdr:nvSpPr>
        <cdr:cNvPr id="13" name="CuadroTexto 5"/>
        <cdr:cNvSpPr txBox="1"/>
      </cdr:nvSpPr>
      <cdr:spPr>
        <a:xfrm xmlns:a="http://schemas.openxmlformats.org/drawingml/2006/main">
          <a:off x="3734844" y="325367"/>
          <a:ext cx="448502" cy="241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800"/>
            <a:t>No.</a:t>
          </a:r>
          <a:r>
            <a:rPr lang="es-CO" sz="800" baseline="0"/>
            <a:t> 4</a:t>
          </a:r>
          <a:endParaRPr lang="es-CO" sz="800"/>
        </a:p>
      </cdr:txBody>
    </cdr:sp>
  </cdr:relSizeAnchor>
  <cdr:relSizeAnchor xmlns:cdr="http://schemas.openxmlformats.org/drawingml/2006/chartDrawing">
    <cdr:from>
      <cdr:x>0.56211</cdr:x>
      <cdr:y>0.11841</cdr:y>
    </cdr:from>
    <cdr:to>
      <cdr:x>0.66562</cdr:x>
      <cdr:y>0.2148</cdr:y>
    </cdr:to>
    <cdr:sp macro="" textlink="">
      <cdr:nvSpPr>
        <cdr:cNvPr id="15" name="CuadroTexto 7"/>
        <cdr:cNvSpPr txBox="1"/>
      </cdr:nvSpPr>
      <cdr:spPr>
        <a:xfrm xmlns:a="http://schemas.openxmlformats.org/drawingml/2006/main">
          <a:off x="2674321" y="339712"/>
          <a:ext cx="492463" cy="276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800"/>
            <a:t>No.</a:t>
          </a:r>
          <a:r>
            <a:rPr lang="es-CO" sz="800" baseline="0"/>
            <a:t> 16</a:t>
          </a:r>
          <a:endParaRPr lang="es-CO" sz="800"/>
        </a:p>
      </cdr:txBody>
    </cdr:sp>
  </cdr:relSizeAnchor>
  <cdr:relSizeAnchor xmlns:cdr="http://schemas.openxmlformats.org/drawingml/2006/chartDrawing">
    <cdr:from>
      <cdr:x>0.12352</cdr:x>
      <cdr:y>0.12033</cdr:y>
    </cdr:from>
    <cdr:to>
      <cdr:x>0.22888</cdr:x>
      <cdr:y>0.19563</cdr:y>
    </cdr:to>
    <cdr:sp macro="" textlink="">
      <cdr:nvSpPr>
        <cdr:cNvPr id="14" name="CuadroTexto 1"/>
        <cdr:cNvSpPr txBox="1"/>
      </cdr:nvSpPr>
      <cdr:spPr>
        <a:xfrm xmlns:a="http://schemas.openxmlformats.org/drawingml/2006/main">
          <a:off x="587664" y="345209"/>
          <a:ext cx="501265" cy="216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800"/>
            <a:t>No. 200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104775</xdr:colOff>
      <xdr:row>18</xdr:row>
      <xdr:rowOff>95250</xdr:rowOff>
    </xdr:from>
    <xdr:ext cx="184731" cy="405367"/>
    <xdr:sp macro="" textlink="">
      <xdr:nvSpPr>
        <xdr:cNvPr id="2" name="CuadroTexto 1"/>
        <xdr:cNvSpPr txBox="1"/>
      </xdr:nvSpPr>
      <xdr:spPr>
        <a:xfrm>
          <a:off x="4486275" y="3114675"/>
          <a:ext cx="184731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000"/>
        </a:p>
        <a:p>
          <a:endParaRPr lang="es-CO" sz="1000"/>
        </a:p>
      </xdr:txBody>
    </xdr:sp>
    <xdr:clientData/>
  </xdr:oneCellAnchor>
  <xdr:twoCellAnchor>
    <xdr:from>
      <xdr:col>1</xdr:col>
      <xdr:colOff>21404</xdr:colOff>
      <xdr:row>20</xdr:row>
      <xdr:rowOff>41632</xdr:rowOff>
    </xdr:from>
    <xdr:to>
      <xdr:col>11</xdr:col>
      <xdr:colOff>577922</xdr:colOff>
      <xdr:row>35</xdr:row>
      <xdr:rowOff>620730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447675</xdr:colOff>
      <xdr:row>3</xdr:row>
      <xdr:rowOff>161925</xdr:rowOff>
    </xdr:from>
    <xdr:to>
      <xdr:col>39</xdr:col>
      <xdr:colOff>19050</xdr:colOff>
      <xdr:row>5</xdr:row>
      <xdr:rowOff>0</xdr:rowOff>
    </xdr:to>
    <xdr:sp macro="" textlink="">
      <xdr:nvSpPr>
        <xdr:cNvPr id="4" name="CuadroTexto 3"/>
        <xdr:cNvSpPr txBox="1"/>
      </xdr:nvSpPr>
      <xdr:spPr>
        <a:xfrm>
          <a:off x="11953875" y="409575"/>
          <a:ext cx="3333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2"</a:t>
          </a:r>
        </a:p>
      </xdr:txBody>
    </xdr:sp>
    <xdr:clientData/>
  </xdr:twoCellAnchor>
  <xdr:twoCellAnchor editAs="oneCell">
    <xdr:from>
      <xdr:col>1</xdr:col>
      <xdr:colOff>38878</xdr:colOff>
      <xdr:row>37</xdr:row>
      <xdr:rowOff>27667</xdr:rowOff>
    </xdr:from>
    <xdr:to>
      <xdr:col>11</xdr:col>
      <xdr:colOff>583163</xdr:colOff>
      <xdr:row>47</xdr:row>
      <xdr:rowOff>257838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388" y="9980320"/>
          <a:ext cx="7999056" cy="1979661"/>
        </a:xfrm>
        <a:prstGeom prst="rect">
          <a:avLst/>
        </a:prstGeom>
      </xdr:spPr>
    </xdr:pic>
    <xdr:clientData/>
  </xdr:twoCellAnchor>
  <xdr:twoCellAnchor editAs="oneCell">
    <xdr:from>
      <xdr:col>1</xdr:col>
      <xdr:colOff>19440</xdr:colOff>
      <xdr:row>0</xdr:row>
      <xdr:rowOff>13650</xdr:rowOff>
    </xdr:from>
    <xdr:to>
      <xdr:col>12</xdr:col>
      <xdr:colOff>0</xdr:colOff>
      <xdr:row>0</xdr:row>
      <xdr:rowOff>1800925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950" y="13650"/>
          <a:ext cx="8076810" cy="178727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0.81147</cdr:x>
      <cdr:y>0.14101</cdr:y>
    </cdr:from>
    <cdr:to>
      <cdr:x>1</cdr:x>
      <cdr:y>0.47327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26373" y="3880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000"/>
        </a:p>
      </cdr:txBody>
    </cdr:sp>
  </cdr:relSizeAnchor>
  <cdr:relSizeAnchor xmlns:cdr="http://schemas.openxmlformats.org/drawingml/2006/chartDrawing">
    <cdr:from>
      <cdr:x>0.81147</cdr:x>
      <cdr:y>0.13568</cdr:y>
    </cdr:from>
    <cdr:to>
      <cdr:x>1</cdr:x>
      <cdr:y>0.46795</cdr:y>
    </cdr:to>
    <cdr:sp macro="" textlink="">
      <cdr:nvSpPr>
        <cdr:cNvPr id="6" name="CuadroTexto 5"/>
        <cdr:cNvSpPr txBox="1"/>
      </cdr:nvSpPr>
      <cdr:spPr>
        <a:xfrm xmlns:a="http://schemas.openxmlformats.org/drawingml/2006/main">
          <a:off x="4082411" y="3733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0.85722</cdr:x>
      <cdr:y>0.06641</cdr:y>
    </cdr:from>
    <cdr:to>
      <cdr:x>0.94624</cdr:x>
      <cdr:y>0.1459</cdr:y>
    </cdr:to>
    <cdr:sp macro="" textlink="">
      <cdr:nvSpPr>
        <cdr:cNvPr id="12" name="CuadroTexto 3"/>
        <cdr:cNvSpPr txBox="1"/>
      </cdr:nvSpPr>
      <cdr:spPr>
        <a:xfrm xmlns:a="http://schemas.openxmlformats.org/drawingml/2006/main">
          <a:off x="5292437" y="233702"/>
          <a:ext cx="549564" cy="279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/>
            <a:t>11/2"</a:t>
          </a:r>
        </a:p>
      </cdr:txBody>
    </cdr:sp>
  </cdr:relSizeAnchor>
  <cdr:relSizeAnchor xmlns:cdr="http://schemas.openxmlformats.org/drawingml/2006/chartDrawing">
    <cdr:from>
      <cdr:x>0.78425</cdr:x>
      <cdr:y>0.06619</cdr:y>
    </cdr:from>
    <cdr:to>
      <cdr:x>0.83717</cdr:x>
      <cdr:y>0.1346</cdr:y>
    </cdr:to>
    <cdr:sp macro="" textlink="">
      <cdr:nvSpPr>
        <cdr:cNvPr id="13" name="CuadroTexto 3"/>
        <cdr:cNvSpPr txBox="1"/>
      </cdr:nvSpPr>
      <cdr:spPr>
        <a:xfrm xmlns:a="http://schemas.openxmlformats.org/drawingml/2006/main">
          <a:off x="4841876" y="232929"/>
          <a:ext cx="326736" cy="240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/>
            <a:t>1"</a:t>
          </a:r>
        </a:p>
      </cdr:txBody>
    </cdr:sp>
  </cdr:relSizeAnchor>
  <cdr:relSizeAnchor xmlns:cdr="http://schemas.openxmlformats.org/drawingml/2006/chartDrawing">
    <cdr:from>
      <cdr:x>0.56826</cdr:x>
      <cdr:y>0.06838</cdr:y>
    </cdr:from>
    <cdr:to>
      <cdr:x>0.63506</cdr:x>
      <cdr:y>0.14787</cdr:y>
    </cdr:to>
    <cdr:sp macro="" textlink="">
      <cdr:nvSpPr>
        <cdr:cNvPr id="14" name="CuadroTexto 3"/>
        <cdr:cNvSpPr txBox="1"/>
      </cdr:nvSpPr>
      <cdr:spPr>
        <a:xfrm xmlns:a="http://schemas.openxmlformats.org/drawingml/2006/main">
          <a:off x="3508375" y="240648"/>
          <a:ext cx="412461" cy="279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/>
            <a:t>3/8"</a:t>
          </a:r>
        </a:p>
      </cdr:txBody>
    </cdr:sp>
  </cdr:relSizeAnchor>
  <cdr:relSizeAnchor xmlns:cdr="http://schemas.openxmlformats.org/drawingml/2006/chartDrawing">
    <cdr:from>
      <cdr:x>0.41706</cdr:x>
      <cdr:y>0.07128</cdr:y>
    </cdr:from>
    <cdr:to>
      <cdr:x>0.51781</cdr:x>
      <cdr:y>0.15076</cdr:y>
    </cdr:to>
    <cdr:sp macro="" textlink="">
      <cdr:nvSpPr>
        <cdr:cNvPr id="16" name="CuadroTexto 3"/>
        <cdr:cNvSpPr txBox="1"/>
      </cdr:nvSpPr>
      <cdr:spPr>
        <a:xfrm xmlns:a="http://schemas.openxmlformats.org/drawingml/2006/main">
          <a:off x="2574925" y="250825"/>
          <a:ext cx="622011" cy="279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/>
            <a:t>No.</a:t>
          </a:r>
          <a:r>
            <a:rPr lang="es-ES" sz="900" baseline="0"/>
            <a:t> 4</a:t>
          </a:r>
          <a:endParaRPr lang="es-ES" sz="900"/>
        </a:p>
      </cdr:txBody>
    </cdr:sp>
  </cdr:relSizeAnchor>
  <cdr:relSizeAnchor xmlns:cdr="http://schemas.openxmlformats.org/drawingml/2006/chartDrawing">
    <cdr:from>
      <cdr:x>0.63151</cdr:x>
      <cdr:y>0.06857</cdr:y>
    </cdr:from>
    <cdr:to>
      <cdr:x>0.69832</cdr:x>
      <cdr:y>0.14806</cdr:y>
    </cdr:to>
    <cdr:sp macro="" textlink="">
      <cdr:nvSpPr>
        <cdr:cNvPr id="17" name="CuadroTexto 3"/>
        <cdr:cNvSpPr txBox="1"/>
      </cdr:nvSpPr>
      <cdr:spPr>
        <a:xfrm xmlns:a="http://schemas.openxmlformats.org/drawingml/2006/main">
          <a:off x="3898900" y="241300"/>
          <a:ext cx="412461" cy="279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/>
            <a:t>1/2"</a:t>
          </a:r>
        </a:p>
      </cdr:txBody>
    </cdr:sp>
  </cdr:relSizeAnchor>
  <cdr:relSizeAnchor xmlns:cdr="http://schemas.openxmlformats.org/drawingml/2006/chartDrawing">
    <cdr:from>
      <cdr:x>0.27204</cdr:x>
      <cdr:y>0.06857</cdr:y>
    </cdr:from>
    <cdr:to>
      <cdr:x>0.34656</cdr:x>
      <cdr:y>0.14806</cdr:y>
    </cdr:to>
    <cdr:sp macro="" textlink="">
      <cdr:nvSpPr>
        <cdr:cNvPr id="18" name="CuadroTexto 3"/>
        <cdr:cNvSpPr txBox="1"/>
      </cdr:nvSpPr>
      <cdr:spPr>
        <a:xfrm xmlns:a="http://schemas.openxmlformats.org/drawingml/2006/main">
          <a:off x="1679576" y="241300"/>
          <a:ext cx="460086" cy="279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/>
            <a:t>No.</a:t>
          </a:r>
          <a:r>
            <a:rPr lang="es-ES" sz="900" baseline="0"/>
            <a:t> 8</a:t>
          </a:r>
          <a:endParaRPr lang="es-ES" sz="900"/>
        </a:p>
      </cdr:txBody>
    </cdr:sp>
  </cdr:relSizeAnchor>
  <cdr:relSizeAnchor xmlns:cdr="http://schemas.openxmlformats.org/drawingml/2006/chartDrawing">
    <cdr:from>
      <cdr:x>0.71945</cdr:x>
      <cdr:y>0.06857</cdr:y>
    </cdr:from>
    <cdr:to>
      <cdr:x>0.78626</cdr:x>
      <cdr:y>0.13698</cdr:y>
    </cdr:to>
    <cdr:sp macro="" textlink="">
      <cdr:nvSpPr>
        <cdr:cNvPr id="19" name="CuadroTexto 3"/>
        <cdr:cNvSpPr txBox="1"/>
      </cdr:nvSpPr>
      <cdr:spPr>
        <a:xfrm xmlns:a="http://schemas.openxmlformats.org/drawingml/2006/main">
          <a:off x="4441825" y="241300"/>
          <a:ext cx="412461" cy="240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/>
            <a:t>3/4"</a:t>
          </a:r>
        </a:p>
      </cdr:txBody>
    </cdr:sp>
  </cdr:relSizeAnchor>
  <cdr:relSizeAnchor xmlns:cdr="http://schemas.openxmlformats.org/drawingml/2006/chartDrawing">
    <cdr:from>
      <cdr:x>0.11777</cdr:x>
      <cdr:y>0.06857</cdr:y>
    </cdr:from>
    <cdr:to>
      <cdr:x>0.20463</cdr:x>
      <cdr:y>0.14806</cdr:y>
    </cdr:to>
    <cdr:sp macro="" textlink="">
      <cdr:nvSpPr>
        <cdr:cNvPr id="20" name="CuadroTexto 3"/>
        <cdr:cNvSpPr txBox="1"/>
      </cdr:nvSpPr>
      <cdr:spPr>
        <a:xfrm xmlns:a="http://schemas.openxmlformats.org/drawingml/2006/main">
          <a:off x="727075" y="241300"/>
          <a:ext cx="536286" cy="279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900"/>
            <a:t>No.</a:t>
          </a:r>
          <a:r>
            <a:rPr lang="es-ES" sz="900" baseline="0"/>
            <a:t> 16</a:t>
          </a:r>
          <a:endParaRPr lang="es-ES" sz="9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54"/>
  <sheetViews>
    <sheetView showGridLines="0" showRowColHeaders="0" tabSelected="1" zoomScale="85" zoomScaleNormal="85" zoomScaleSheetLayoutView="120" workbookViewId="0">
      <selection activeCell="E6" sqref="E6:F6"/>
    </sheetView>
  </sheetViews>
  <sheetFormatPr baseColWidth="10" defaultColWidth="0" defaultRowHeight="13.5" zeroHeight="1" x14ac:dyDescent="0.25"/>
  <cols>
    <col min="1" max="1" width="3.42578125" style="1" customWidth="1"/>
    <col min="2" max="2" width="16.85546875" style="1" customWidth="1"/>
    <col min="3" max="4" width="10.7109375" style="1" customWidth="1"/>
    <col min="5" max="5" width="14.140625" style="1" customWidth="1"/>
    <col min="6" max="6" width="16.85546875" style="1" customWidth="1"/>
    <col min="7" max="7" width="14.42578125" style="1" customWidth="1"/>
    <col min="8" max="8" width="7.28515625" style="1" customWidth="1"/>
    <col min="9" max="9" width="14.42578125" style="1" customWidth="1"/>
    <col min="10" max="10" width="3.5703125" style="1" customWidth="1"/>
    <col min="11" max="12" width="16" style="1" hidden="1" customWidth="1"/>
    <col min="13" max="13" width="15.85546875" style="1" hidden="1" customWidth="1"/>
    <col min="14" max="14" width="0" style="1" hidden="1" customWidth="1"/>
    <col min="15" max="16" width="16" style="1" hidden="1" customWidth="1"/>
    <col min="17" max="17" width="15.85546875" style="1" hidden="1" customWidth="1"/>
    <col min="18" max="18" width="0" style="1" hidden="1" customWidth="1"/>
    <col min="19" max="19" width="20.42578125" style="1" hidden="1" customWidth="1"/>
    <col min="20" max="20" width="0" style="1" hidden="1" customWidth="1"/>
    <col min="21" max="16384" width="0" style="1" hidden="1"/>
  </cols>
  <sheetData>
    <row r="1" spans="2:27" ht="120" customHeight="1" thickBot="1" x14ac:dyDescent="0.3">
      <c r="B1" s="2"/>
      <c r="C1" s="2"/>
      <c r="D1" s="2"/>
      <c r="E1" s="2"/>
      <c r="F1" s="2"/>
      <c r="G1" s="2"/>
      <c r="H1" s="2"/>
      <c r="I1" s="2"/>
    </row>
    <row r="2" spans="2:27" ht="30" customHeight="1" thickBot="1" x14ac:dyDescent="0.3">
      <c r="B2" s="100" t="s">
        <v>54</v>
      </c>
      <c r="C2" s="101"/>
      <c r="D2" s="101"/>
      <c r="E2" s="101"/>
      <c r="F2" s="101"/>
      <c r="G2" s="101"/>
      <c r="H2" s="101"/>
      <c r="I2" s="102"/>
      <c r="Q2" s="3"/>
      <c r="R2" s="3"/>
      <c r="S2" s="3" t="s">
        <v>34</v>
      </c>
      <c r="T2" s="3"/>
      <c r="U2" s="3"/>
      <c r="V2" s="99"/>
      <c r="W2" s="99"/>
      <c r="X2" s="99"/>
      <c r="Y2" s="99"/>
      <c r="Z2" s="3"/>
      <c r="AA2" s="3"/>
    </row>
    <row r="3" spans="2:27" ht="15.75" customHeight="1" thickTop="1" thickBot="1" x14ac:dyDescent="0.3">
      <c r="B3" s="117" t="s">
        <v>33</v>
      </c>
      <c r="C3" s="118"/>
      <c r="D3" s="119" t="s">
        <v>52</v>
      </c>
      <c r="E3" s="119"/>
      <c r="F3" s="119"/>
      <c r="G3" s="119"/>
      <c r="H3" s="119"/>
      <c r="I3" s="120"/>
      <c r="J3" s="30"/>
      <c r="K3" s="29"/>
      <c r="Q3" s="3"/>
      <c r="R3" s="3"/>
      <c r="S3" s="3" t="s">
        <v>35</v>
      </c>
      <c r="T3" s="4">
        <v>100</v>
      </c>
      <c r="U3" s="4">
        <v>100</v>
      </c>
      <c r="V3" s="4">
        <v>100</v>
      </c>
      <c r="W3" s="4">
        <v>100</v>
      </c>
      <c r="X3" s="4">
        <v>100</v>
      </c>
      <c r="Y3" s="4">
        <v>100</v>
      </c>
      <c r="Z3" s="5" t="s">
        <v>9</v>
      </c>
      <c r="AA3" s="3"/>
    </row>
    <row r="4" spans="2:27" ht="15" thickTop="1" thickBot="1" x14ac:dyDescent="0.3">
      <c r="B4" s="91" t="s">
        <v>21</v>
      </c>
      <c r="C4" s="92"/>
      <c r="D4" s="93" t="s">
        <v>43</v>
      </c>
      <c r="E4" s="93"/>
      <c r="F4" s="93"/>
      <c r="G4" s="45" t="s">
        <v>32</v>
      </c>
      <c r="H4" s="94">
        <v>44035</v>
      </c>
      <c r="I4" s="95"/>
      <c r="Q4" s="3"/>
      <c r="R4" s="3"/>
      <c r="S4" s="3" t="s">
        <v>36</v>
      </c>
      <c r="T4" s="4">
        <v>95</v>
      </c>
      <c r="U4" s="4">
        <v>100</v>
      </c>
      <c r="V4" s="4">
        <v>100</v>
      </c>
      <c r="W4" s="4">
        <v>100</v>
      </c>
      <c r="X4" s="4">
        <v>100</v>
      </c>
      <c r="Y4" s="4">
        <v>100</v>
      </c>
      <c r="Z4" s="5" t="s">
        <v>16</v>
      </c>
      <c r="AA4" s="3"/>
    </row>
    <row r="5" spans="2:27" ht="15" thickTop="1" thickBot="1" x14ac:dyDescent="0.3">
      <c r="B5" s="91" t="s">
        <v>22</v>
      </c>
      <c r="C5" s="92"/>
      <c r="D5" s="89" t="s">
        <v>44</v>
      </c>
      <c r="E5" s="89"/>
      <c r="F5" s="89"/>
      <c r="G5" s="46" t="s">
        <v>45</v>
      </c>
      <c r="H5" s="89">
        <v>1</v>
      </c>
      <c r="I5" s="90"/>
      <c r="Q5" s="3"/>
      <c r="R5" s="3"/>
      <c r="S5" s="3"/>
      <c r="T5" s="4">
        <v>80</v>
      </c>
      <c r="U5" s="4">
        <v>100</v>
      </c>
      <c r="V5" s="4">
        <v>95</v>
      </c>
      <c r="W5" s="4">
        <v>100</v>
      </c>
      <c r="X5" s="4">
        <v>95</v>
      </c>
      <c r="Y5" s="4">
        <v>100</v>
      </c>
      <c r="Z5" s="5" t="s">
        <v>17</v>
      </c>
      <c r="AA5" s="3"/>
    </row>
    <row r="6" spans="2:27" ht="18.75" customHeight="1" thickTop="1" thickBot="1" x14ac:dyDescent="0.3">
      <c r="B6" s="109" t="s">
        <v>23</v>
      </c>
      <c r="C6" s="110"/>
      <c r="D6" s="47">
        <v>1207</v>
      </c>
      <c r="E6" s="111" t="s">
        <v>24</v>
      </c>
      <c r="F6" s="111"/>
      <c r="G6" s="112" t="s">
        <v>34</v>
      </c>
      <c r="H6" s="112"/>
      <c r="I6" s="113"/>
      <c r="Q6" s="3"/>
      <c r="R6" s="3"/>
      <c r="S6" s="3"/>
      <c r="T6" s="4">
        <v>50</v>
      </c>
      <c r="U6" s="4">
        <v>85</v>
      </c>
      <c r="V6" s="4">
        <v>70</v>
      </c>
      <c r="W6" s="4">
        <v>100</v>
      </c>
      <c r="X6" s="4">
        <v>70</v>
      </c>
      <c r="Y6" s="4">
        <v>100</v>
      </c>
      <c r="Z6" s="5" t="s">
        <v>19</v>
      </c>
      <c r="AA6" s="3"/>
    </row>
    <row r="7" spans="2:27" ht="15.75" customHeight="1" thickTop="1" thickBot="1" x14ac:dyDescent="0.3">
      <c r="B7" s="114" t="s">
        <v>53</v>
      </c>
      <c r="C7" s="115"/>
      <c r="D7" s="48" t="s">
        <v>1</v>
      </c>
      <c r="E7" s="49" t="s">
        <v>2</v>
      </c>
      <c r="F7" s="49" t="s">
        <v>2</v>
      </c>
      <c r="G7" s="49" t="s">
        <v>2</v>
      </c>
      <c r="H7" s="115" t="s">
        <v>20</v>
      </c>
      <c r="I7" s="116"/>
      <c r="Q7" s="3"/>
      <c r="R7" s="3"/>
      <c r="S7" s="3"/>
      <c r="T7" s="4">
        <v>25</v>
      </c>
      <c r="U7" s="4">
        <v>60</v>
      </c>
      <c r="V7" s="4">
        <v>40</v>
      </c>
      <c r="W7" s="4">
        <v>75</v>
      </c>
      <c r="X7" s="4">
        <v>40</v>
      </c>
      <c r="Y7" s="4">
        <v>75</v>
      </c>
      <c r="Z7" s="5" t="s">
        <v>37</v>
      </c>
      <c r="AA7" s="3"/>
    </row>
    <row r="8" spans="2:27" ht="15" thickTop="1" thickBot="1" x14ac:dyDescent="0.3">
      <c r="B8" s="50" t="s">
        <v>50</v>
      </c>
      <c r="C8" s="51" t="s">
        <v>46</v>
      </c>
      <c r="D8" s="48" t="s">
        <v>4</v>
      </c>
      <c r="E8" s="49" t="s">
        <v>4</v>
      </c>
      <c r="F8" s="49" t="s">
        <v>5</v>
      </c>
      <c r="G8" s="49" t="s">
        <v>6</v>
      </c>
      <c r="H8" s="49" t="s">
        <v>7</v>
      </c>
      <c r="I8" s="52" t="s">
        <v>8</v>
      </c>
      <c r="J8" s="34"/>
      <c r="Q8" s="3"/>
      <c r="R8" s="3"/>
      <c r="S8" s="3"/>
      <c r="T8" s="4">
        <v>5</v>
      </c>
      <c r="U8" s="4">
        <v>30</v>
      </c>
      <c r="V8" s="4">
        <v>10</v>
      </c>
      <c r="W8" s="4">
        <v>35</v>
      </c>
      <c r="X8" s="4">
        <v>20</v>
      </c>
      <c r="Y8" s="4">
        <v>40</v>
      </c>
      <c r="Z8" s="5" t="s">
        <v>38</v>
      </c>
      <c r="AA8" s="3"/>
    </row>
    <row r="9" spans="2:27" ht="15" thickTop="1" thickBot="1" x14ac:dyDescent="0.3">
      <c r="B9" s="53" t="s">
        <v>9</v>
      </c>
      <c r="C9" s="49">
        <v>9.51</v>
      </c>
      <c r="D9" s="54">
        <v>0</v>
      </c>
      <c r="E9" s="55">
        <f>+D9/$D$6*100</f>
        <v>0</v>
      </c>
      <c r="F9" s="55">
        <f>E9</f>
        <v>0</v>
      </c>
      <c r="G9" s="56">
        <f>IF(D$6=0,0,100-F9)</f>
        <v>100</v>
      </c>
      <c r="H9" s="57">
        <f>IF(G6=S2,T3,IF(G6=S3,V3,IF(G6=S4,X3,100)))</f>
        <v>100</v>
      </c>
      <c r="I9" s="58">
        <f>IF(G6=S2,U3,IF(G6=S3,W3,IF(G6=S4,Y3,100)))</f>
        <v>100</v>
      </c>
      <c r="L9" s="8"/>
      <c r="Q9" s="3"/>
      <c r="R9" s="3"/>
      <c r="S9" s="3"/>
      <c r="T9" s="4">
        <v>0</v>
      </c>
      <c r="U9" s="4">
        <v>10</v>
      </c>
      <c r="V9" s="4">
        <v>2</v>
      </c>
      <c r="W9" s="4">
        <v>15</v>
      </c>
      <c r="X9" s="4">
        <v>10</v>
      </c>
      <c r="Y9" s="4">
        <v>25</v>
      </c>
      <c r="Z9" s="5" t="s">
        <v>39</v>
      </c>
      <c r="AA9" s="3"/>
    </row>
    <row r="10" spans="2:27" ht="15" thickTop="1" thickBot="1" x14ac:dyDescent="0.3">
      <c r="B10" s="53" t="s">
        <v>16</v>
      </c>
      <c r="C10" s="49">
        <v>4.76</v>
      </c>
      <c r="D10" s="59">
        <v>40.299999999999997</v>
      </c>
      <c r="E10" s="55">
        <f t="shared" ref="E10:E18" si="0">+D10/$D$6*100</f>
        <v>3.3388566694283348</v>
      </c>
      <c r="F10" s="55">
        <f t="shared" ref="F10:F17" si="1">E10+F9</f>
        <v>3.3388566694283348</v>
      </c>
      <c r="G10" s="56">
        <f t="shared" ref="G10:G17" si="2">IF(D$6=0,0,100-F10)</f>
        <v>96.661143330571662</v>
      </c>
      <c r="H10" s="57">
        <f>IF(G6=S2,T4,IF(G6=S3,V4,IF(G6=S4,X4,100)))</f>
        <v>95</v>
      </c>
      <c r="I10" s="58">
        <f>IF(G6=S2,U4,IF(G6=S3,W4,IF(G6=S4,Y4,100)))</f>
        <v>100</v>
      </c>
      <c r="Q10" s="3"/>
      <c r="R10" s="3"/>
      <c r="S10" s="3"/>
      <c r="T10" s="4">
        <v>0</v>
      </c>
      <c r="U10" s="4">
        <v>5</v>
      </c>
      <c r="V10" s="4">
        <v>0</v>
      </c>
      <c r="W10" s="4">
        <v>5</v>
      </c>
      <c r="X10" s="4">
        <v>0</v>
      </c>
      <c r="Y10" s="4">
        <v>10</v>
      </c>
      <c r="Z10" s="5" t="s">
        <v>40</v>
      </c>
      <c r="AA10" s="3"/>
    </row>
    <row r="11" spans="2:27" ht="15" thickTop="1" thickBot="1" x14ac:dyDescent="0.3">
      <c r="B11" s="53" t="s">
        <v>17</v>
      </c>
      <c r="C11" s="49">
        <v>2.38</v>
      </c>
      <c r="D11" s="59">
        <v>92.7</v>
      </c>
      <c r="E11" s="55">
        <f t="shared" si="0"/>
        <v>7.6801988400994201</v>
      </c>
      <c r="F11" s="55">
        <f t="shared" si="1"/>
        <v>11.019055509527755</v>
      </c>
      <c r="G11" s="56">
        <f t="shared" si="2"/>
        <v>88.98094449047224</v>
      </c>
      <c r="H11" s="57">
        <f>IF(G6=S2,T5,IF(G6=S3,V5,IF(G6=S4,X5,100)))</f>
        <v>80</v>
      </c>
      <c r="I11" s="58">
        <f>IF(G6=S2,U5,IF(G6=S3,W5,IF(G6=S4,Y5,100)))</f>
        <v>100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2:27" ht="15" thickTop="1" thickBot="1" x14ac:dyDescent="0.3">
      <c r="B12" s="53" t="s">
        <v>19</v>
      </c>
      <c r="C12" s="49">
        <v>1.18</v>
      </c>
      <c r="D12" s="59">
        <v>216.6</v>
      </c>
      <c r="E12" s="55">
        <f t="shared" si="0"/>
        <v>17.945318972659486</v>
      </c>
      <c r="F12" s="55">
        <f t="shared" si="1"/>
        <v>28.964374482187239</v>
      </c>
      <c r="G12" s="56">
        <f t="shared" si="2"/>
        <v>71.035625517812761</v>
      </c>
      <c r="H12" s="57">
        <f>IF(G6=S2,T6,IF(G6=S3,V6,IF(G6=S4,X6,100)))</f>
        <v>50</v>
      </c>
      <c r="I12" s="58">
        <f>IF(G6=S2,U6,IF(G6=S3,W6,IF(G6=S4,Y6,100)))</f>
        <v>85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2:27" ht="15" thickTop="1" thickBot="1" x14ac:dyDescent="0.3">
      <c r="B13" s="53" t="s">
        <v>37</v>
      </c>
      <c r="C13" s="60">
        <v>0.6</v>
      </c>
      <c r="D13" s="59">
        <v>305.8</v>
      </c>
      <c r="E13" s="55">
        <f t="shared" si="0"/>
        <v>25.335542667771332</v>
      </c>
      <c r="F13" s="55">
        <f t="shared" si="1"/>
        <v>54.299917149958574</v>
      </c>
      <c r="G13" s="56">
        <f t="shared" si="2"/>
        <v>45.700082850041426</v>
      </c>
      <c r="H13" s="57">
        <f>IF(G6=S2,T7,IF(G6=S3,V7,IF(G6=S4,X7,100)))</f>
        <v>25</v>
      </c>
      <c r="I13" s="58">
        <f>IF(G6=S2,U7,IF(G6=S3,W7,IF(G6=S4,Y7,100)))</f>
        <v>60</v>
      </c>
    </row>
    <row r="14" spans="2:27" ht="15" thickTop="1" thickBot="1" x14ac:dyDescent="0.3">
      <c r="B14" s="53" t="s">
        <v>38</v>
      </c>
      <c r="C14" s="60">
        <v>0.3</v>
      </c>
      <c r="D14" s="59">
        <v>336.2</v>
      </c>
      <c r="E14" s="55">
        <f t="shared" si="0"/>
        <v>27.854183927091963</v>
      </c>
      <c r="F14" s="55">
        <f t="shared" si="1"/>
        <v>82.154101077050541</v>
      </c>
      <c r="G14" s="56">
        <f t="shared" si="2"/>
        <v>17.845898922949459</v>
      </c>
      <c r="H14" s="57">
        <f>IF(G6=S2,T8,IF(G6=S3,V8,IF(G6=S4,X8,100)))</f>
        <v>5</v>
      </c>
      <c r="I14" s="58">
        <f>IF(G6=S2,U8,IF(G6=S3,W8,IF(G6=S4,Y8,100)))</f>
        <v>30</v>
      </c>
    </row>
    <row r="15" spans="2:27" ht="15" thickTop="1" thickBot="1" x14ac:dyDescent="0.3">
      <c r="B15" s="53" t="s">
        <v>39</v>
      </c>
      <c r="C15" s="61">
        <v>0.15</v>
      </c>
      <c r="D15" s="59">
        <v>157.19999999999999</v>
      </c>
      <c r="E15" s="55">
        <f t="shared" si="0"/>
        <v>13.024026512013256</v>
      </c>
      <c r="F15" s="55">
        <f t="shared" si="1"/>
        <v>95.178127589063791</v>
      </c>
      <c r="G15" s="56">
        <f t="shared" si="2"/>
        <v>4.8218724109362086</v>
      </c>
      <c r="H15" s="57">
        <f>IF(G6=S2,T9,IF(G6=S3,V9,IF(G6=S4,X9,100)))</f>
        <v>0</v>
      </c>
      <c r="I15" s="58">
        <f>IF(G6=S2,U9,IF(G6=S3,W9,IF(G6=S4,Y9,100)))</f>
        <v>10</v>
      </c>
    </row>
    <row r="16" spans="2:27" ht="15" thickTop="1" thickBot="1" x14ac:dyDescent="0.3">
      <c r="B16" s="53" t="s">
        <v>40</v>
      </c>
      <c r="C16" s="49">
        <v>7.4999999999999997E-2</v>
      </c>
      <c r="D16" s="59">
        <v>25</v>
      </c>
      <c r="E16" s="55">
        <f t="shared" si="0"/>
        <v>2.0712510356255178</v>
      </c>
      <c r="F16" s="55">
        <f t="shared" si="1"/>
        <v>97.249378624689314</v>
      </c>
      <c r="G16" s="62">
        <f t="shared" si="2"/>
        <v>2.7506213753106863</v>
      </c>
      <c r="H16" s="57">
        <f>IF(G6=S2,T10,IF(G6=S3,V10,IF(G6=S4,X10,100)))</f>
        <v>0</v>
      </c>
      <c r="I16" s="58">
        <f>IF(G6=S2,U10,IF(G6=S3,W10,IF(G6=S4,Y10,100)))</f>
        <v>5</v>
      </c>
    </row>
    <row r="17" spans="2:9" ht="15" thickTop="1" thickBot="1" x14ac:dyDescent="0.3">
      <c r="B17" s="103" t="s">
        <v>10</v>
      </c>
      <c r="C17" s="104"/>
      <c r="D17" s="63">
        <f>D6-SUM(D9:D16)</f>
        <v>33.199999999999818</v>
      </c>
      <c r="E17" s="55">
        <f t="shared" si="0"/>
        <v>2.7506213753106725</v>
      </c>
      <c r="F17" s="55">
        <f t="shared" si="1"/>
        <v>99.999999999999986</v>
      </c>
      <c r="G17" s="56">
        <f t="shared" si="2"/>
        <v>1.4210854715202004E-14</v>
      </c>
      <c r="H17" s="64" t="s">
        <v>29</v>
      </c>
      <c r="I17" s="65" t="s">
        <v>29</v>
      </c>
    </row>
    <row r="18" spans="2:9" ht="15" thickTop="1" thickBot="1" x14ac:dyDescent="0.3">
      <c r="B18" s="105" t="s">
        <v>11</v>
      </c>
      <c r="C18" s="106"/>
      <c r="D18" s="66">
        <f>SUM(D9:D17)</f>
        <v>1207</v>
      </c>
      <c r="E18" s="55">
        <f t="shared" si="0"/>
        <v>100</v>
      </c>
      <c r="F18" s="55" t="s">
        <v>29</v>
      </c>
      <c r="G18" s="55" t="s">
        <v>29</v>
      </c>
      <c r="H18" s="67" t="s">
        <v>29</v>
      </c>
      <c r="I18" s="68" t="s">
        <v>29</v>
      </c>
    </row>
    <row r="19" spans="2:9" ht="15" thickTop="1" thickBot="1" x14ac:dyDescent="0.3">
      <c r="B19" s="107" t="s">
        <v>48</v>
      </c>
      <c r="C19" s="108"/>
      <c r="D19" s="69">
        <f>SUM(F9:F15)/100</f>
        <v>2.7495443247721623</v>
      </c>
      <c r="E19" s="70"/>
      <c r="F19" s="70"/>
      <c r="G19" s="70"/>
      <c r="H19" s="70"/>
      <c r="I19" s="71"/>
    </row>
    <row r="20" spans="2:9" ht="3.75" customHeight="1" thickBot="1" x14ac:dyDescent="0.3">
      <c r="B20" s="27"/>
      <c r="C20" s="27"/>
      <c r="D20" s="7"/>
      <c r="E20" s="6"/>
      <c r="F20" s="6"/>
      <c r="G20" s="6"/>
      <c r="H20" s="6"/>
      <c r="I20" s="6"/>
    </row>
    <row r="21" spans="2:9" ht="73.5" customHeight="1" thickBot="1" x14ac:dyDescent="0.3">
      <c r="B21" s="96" t="s">
        <v>49</v>
      </c>
      <c r="C21" s="97"/>
      <c r="D21" s="97"/>
      <c r="E21" s="97"/>
      <c r="F21" s="97"/>
      <c r="G21" s="97"/>
      <c r="H21" s="97"/>
      <c r="I21" s="98"/>
    </row>
    <row r="22" spans="2:9" ht="6.75" customHeight="1" thickBot="1" x14ac:dyDescent="0.3">
      <c r="B22" s="6"/>
      <c r="C22" s="6"/>
      <c r="D22" s="6"/>
      <c r="E22" s="6"/>
      <c r="F22" s="6"/>
      <c r="G22" s="6"/>
      <c r="H22" s="6"/>
      <c r="I22" s="6"/>
    </row>
    <row r="23" spans="2:9" x14ac:dyDescent="0.25">
      <c r="B23" s="80"/>
      <c r="C23" s="81"/>
      <c r="D23" s="81"/>
      <c r="E23" s="81"/>
      <c r="F23" s="81"/>
      <c r="G23" s="81"/>
      <c r="H23" s="81"/>
      <c r="I23" s="82"/>
    </row>
    <row r="24" spans="2:9" x14ac:dyDescent="0.25">
      <c r="B24" s="83"/>
      <c r="C24" s="84"/>
      <c r="D24" s="84"/>
      <c r="E24" s="84"/>
      <c r="F24" s="84"/>
      <c r="G24" s="84"/>
      <c r="H24" s="84"/>
      <c r="I24" s="85"/>
    </row>
    <row r="25" spans="2:9" x14ac:dyDescent="0.25">
      <c r="B25" s="83"/>
      <c r="C25" s="84"/>
      <c r="D25" s="84"/>
      <c r="E25" s="84"/>
      <c r="F25" s="84"/>
      <c r="G25" s="84"/>
      <c r="H25" s="84"/>
      <c r="I25" s="85"/>
    </row>
    <row r="26" spans="2:9" x14ac:dyDescent="0.25">
      <c r="B26" s="83"/>
      <c r="C26" s="84"/>
      <c r="D26" s="84"/>
      <c r="E26" s="84"/>
      <c r="F26" s="84"/>
      <c r="G26" s="84"/>
      <c r="H26" s="84"/>
      <c r="I26" s="85"/>
    </row>
    <row r="27" spans="2:9" x14ac:dyDescent="0.25">
      <c r="B27" s="83"/>
      <c r="C27" s="84"/>
      <c r="D27" s="84"/>
      <c r="E27" s="84"/>
      <c r="F27" s="84"/>
      <c r="G27" s="84"/>
      <c r="H27" s="84"/>
      <c r="I27" s="85"/>
    </row>
    <row r="28" spans="2:9" x14ac:dyDescent="0.25">
      <c r="B28" s="83"/>
      <c r="C28" s="84"/>
      <c r="D28" s="84"/>
      <c r="E28" s="84"/>
      <c r="F28" s="84"/>
      <c r="G28" s="84"/>
      <c r="H28" s="84"/>
      <c r="I28" s="85"/>
    </row>
    <row r="29" spans="2:9" x14ac:dyDescent="0.25">
      <c r="B29" s="83"/>
      <c r="C29" s="84"/>
      <c r="D29" s="84"/>
      <c r="E29" s="84"/>
      <c r="F29" s="84"/>
      <c r="G29" s="84"/>
      <c r="H29" s="84"/>
      <c r="I29" s="85"/>
    </row>
    <row r="30" spans="2:9" x14ac:dyDescent="0.25">
      <c r="B30" s="83"/>
      <c r="C30" s="84"/>
      <c r="D30" s="84"/>
      <c r="E30" s="84"/>
      <c r="F30" s="84"/>
      <c r="G30" s="84"/>
      <c r="H30" s="84"/>
      <c r="I30" s="85"/>
    </row>
    <row r="31" spans="2:9" x14ac:dyDescent="0.25">
      <c r="B31" s="83"/>
      <c r="C31" s="84"/>
      <c r="D31" s="84"/>
      <c r="E31" s="84"/>
      <c r="F31" s="84"/>
      <c r="G31" s="84"/>
      <c r="H31" s="84"/>
      <c r="I31" s="85"/>
    </row>
    <row r="32" spans="2:9" ht="88.5" customHeight="1" thickBot="1" x14ac:dyDescent="0.3">
      <c r="B32" s="86"/>
      <c r="C32" s="87"/>
      <c r="D32" s="87"/>
      <c r="E32" s="87"/>
      <c r="F32" s="87"/>
      <c r="G32" s="87"/>
      <c r="H32" s="87"/>
      <c r="I32" s="88"/>
    </row>
    <row r="33" spans="2:9" ht="5.25" customHeight="1" thickBot="1" x14ac:dyDescent="0.3">
      <c r="B33" s="6"/>
      <c r="C33" s="6"/>
      <c r="D33" s="6"/>
      <c r="E33" s="6"/>
      <c r="F33" s="6"/>
      <c r="G33" s="6"/>
      <c r="H33" s="6"/>
      <c r="I33" s="6"/>
    </row>
    <row r="34" spans="2:9" x14ac:dyDescent="0.25">
      <c r="B34" s="80"/>
      <c r="C34" s="81"/>
      <c r="D34" s="81"/>
      <c r="E34" s="81"/>
      <c r="F34" s="81"/>
      <c r="G34" s="81"/>
      <c r="H34" s="81"/>
      <c r="I34" s="82"/>
    </row>
    <row r="35" spans="2:9" x14ac:dyDescent="0.25">
      <c r="B35" s="83"/>
      <c r="C35" s="84"/>
      <c r="D35" s="84"/>
      <c r="E35" s="84"/>
      <c r="F35" s="84"/>
      <c r="G35" s="84"/>
      <c r="H35" s="84"/>
      <c r="I35" s="85"/>
    </row>
    <row r="36" spans="2:9" x14ac:dyDescent="0.25">
      <c r="B36" s="83"/>
      <c r="C36" s="84"/>
      <c r="D36" s="84"/>
      <c r="E36" s="84"/>
      <c r="F36" s="84"/>
      <c r="G36" s="84"/>
      <c r="H36" s="84"/>
      <c r="I36" s="85"/>
    </row>
    <row r="37" spans="2:9" x14ac:dyDescent="0.25">
      <c r="B37" s="83"/>
      <c r="C37" s="84"/>
      <c r="D37" s="84"/>
      <c r="E37" s="84"/>
      <c r="F37" s="84"/>
      <c r="G37" s="84"/>
      <c r="H37" s="84"/>
      <c r="I37" s="85"/>
    </row>
    <row r="38" spans="2:9" x14ac:dyDescent="0.25">
      <c r="B38" s="83"/>
      <c r="C38" s="84"/>
      <c r="D38" s="84"/>
      <c r="E38" s="84"/>
      <c r="F38" s="84"/>
      <c r="G38" s="84"/>
      <c r="H38" s="84"/>
      <c r="I38" s="85"/>
    </row>
    <row r="39" spans="2:9" x14ac:dyDescent="0.25">
      <c r="B39" s="83"/>
      <c r="C39" s="84"/>
      <c r="D39" s="84"/>
      <c r="E39" s="84"/>
      <c r="F39" s="84"/>
      <c r="G39" s="84"/>
      <c r="H39" s="84"/>
      <c r="I39" s="85"/>
    </row>
    <row r="40" spans="2:9" ht="62.25" customHeight="1" thickBot="1" x14ac:dyDescent="0.3">
      <c r="B40" s="86"/>
      <c r="C40" s="87"/>
      <c r="D40" s="87"/>
      <c r="E40" s="87"/>
      <c r="F40" s="87"/>
      <c r="G40" s="87"/>
      <c r="H40" s="87"/>
      <c r="I40" s="88"/>
    </row>
    <row r="41" spans="2:9" x14ac:dyDescent="0.25">
      <c r="B41" s="6"/>
      <c r="C41" s="6"/>
      <c r="D41" s="6"/>
      <c r="E41" s="6"/>
      <c r="F41" s="6"/>
      <c r="G41" s="6"/>
      <c r="H41" s="6"/>
      <c r="I41" s="6"/>
    </row>
    <row r="42" spans="2:9" hidden="1" x14ac:dyDescent="0.25">
      <c r="B42" s="6"/>
      <c r="C42" s="6"/>
      <c r="D42" s="6"/>
      <c r="E42" s="6"/>
      <c r="F42" s="6"/>
      <c r="G42" s="6"/>
      <c r="H42" s="6"/>
      <c r="I42" s="6"/>
    </row>
    <row r="43" spans="2:9" hidden="1" x14ac:dyDescent="0.25">
      <c r="B43" s="6"/>
      <c r="C43" s="6"/>
      <c r="D43" s="6"/>
      <c r="E43" s="6"/>
      <c r="F43" s="6"/>
      <c r="G43" s="6"/>
      <c r="H43" s="6"/>
      <c r="I43" s="6"/>
    </row>
    <row r="44" spans="2:9" hidden="1" x14ac:dyDescent="0.25">
      <c r="B44" s="6"/>
      <c r="C44" s="6"/>
      <c r="D44" s="6"/>
      <c r="E44" s="6"/>
      <c r="F44" s="6"/>
      <c r="G44" s="6"/>
      <c r="H44" s="6"/>
      <c r="I44" s="6"/>
    </row>
    <row r="45" spans="2:9" hidden="1" x14ac:dyDescent="0.25">
      <c r="B45" s="6"/>
      <c r="C45" s="6"/>
      <c r="D45" s="6"/>
      <c r="E45" s="6"/>
      <c r="F45" s="6"/>
      <c r="G45" s="6"/>
      <c r="H45" s="6"/>
      <c r="I45" s="6"/>
    </row>
    <row r="46" spans="2:9" hidden="1" x14ac:dyDescent="0.25">
      <c r="B46" s="6"/>
      <c r="C46" s="6"/>
      <c r="D46" s="6"/>
      <c r="E46" s="6"/>
      <c r="F46" s="6"/>
      <c r="G46" s="6"/>
      <c r="H46" s="6"/>
      <c r="I46" s="6"/>
    </row>
    <row r="47" spans="2:9" hidden="1" x14ac:dyDescent="0.25"/>
    <row r="48" spans="2:9" hidden="1" x14ac:dyDescent="0.25"/>
    <row r="49" hidden="1" x14ac:dyDescent="0.25"/>
    <row r="50" hidden="1" x14ac:dyDescent="0.25"/>
    <row r="51" hidden="1" x14ac:dyDescent="0.25"/>
    <row r="52" hidden="1" x14ac:dyDescent="0.25"/>
    <row r="53" x14ac:dyDescent="0.25"/>
    <row r="54" x14ac:dyDescent="0.25"/>
  </sheetData>
  <sheetProtection algorithmName="SHA-512" hashValue="pRl3MQjZjufzuD7FVtMlwwoTwv8QSZAb0VPUVYn5B/T0cMJzmVIzLX6VazwCRQLnFgdZ8YmTEMAlI6D9Xb7imw==" saltValue="QmJTfQpMzM/dcp0zoXo0UA==" spinCount="100000" sheet="1" objects="1" scenarios="1"/>
  <mergeCells count="22">
    <mergeCell ref="X2:Y2"/>
    <mergeCell ref="V2:W2"/>
    <mergeCell ref="B2:I2"/>
    <mergeCell ref="B34:I40"/>
    <mergeCell ref="B17:C17"/>
    <mergeCell ref="B18:C18"/>
    <mergeCell ref="B19:C19"/>
    <mergeCell ref="B6:C6"/>
    <mergeCell ref="E6:F6"/>
    <mergeCell ref="G6:I6"/>
    <mergeCell ref="B7:C7"/>
    <mergeCell ref="H7:I7"/>
    <mergeCell ref="B3:C3"/>
    <mergeCell ref="D3:I3"/>
    <mergeCell ref="B5:C5"/>
    <mergeCell ref="D5:F5"/>
    <mergeCell ref="B23:I32"/>
    <mergeCell ref="H5:I5"/>
    <mergeCell ref="B4:C4"/>
    <mergeCell ref="D4:F4"/>
    <mergeCell ref="H4:I4"/>
    <mergeCell ref="B21:I21"/>
  </mergeCells>
  <dataValidations count="3">
    <dataValidation type="list" allowBlank="1" showInputMessage="1" showErrorMessage="1" sqref="S5">
      <formula1>$S$2:$S$4</formula1>
    </dataValidation>
    <dataValidation type="list" allowBlank="1" showInputMessage="1" showErrorMessage="1" sqref="S3:S4">
      <formula1>$S$3:$S$5</formula1>
    </dataValidation>
    <dataValidation type="list" allowBlank="1" showInputMessage="1" showErrorMessage="1" errorTitle="ERROR" error="ERROR_x000a_" sqref="G6:I6">
      <formula1>$S$2:$S$4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showGridLines="0" showRowColHeaders="0" topLeftCell="A4" zoomScale="77" zoomScaleNormal="77" zoomScaleSheetLayoutView="130" workbookViewId="0">
      <selection activeCell="J7" sqref="J7"/>
    </sheetView>
  </sheetViews>
  <sheetFormatPr baseColWidth="10" defaultColWidth="0" defaultRowHeight="13.5" zeroHeight="1" x14ac:dyDescent="0.25"/>
  <cols>
    <col min="1" max="1" width="2.28515625" style="1" customWidth="1"/>
    <col min="2" max="2" width="7" style="1" customWidth="1"/>
    <col min="3" max="3" width="10.5703125" style="1" customWidth="1"/>
    <col min="4" max="4" width="9.7109375" style="1" customWidth="1"/>
    <col min="5" max="5" width="10.7109375" style="1" customWidth="1"/>
    <col min="6" max="6" width="9.85546875" style="1" customWidth="1"/>
    <col min="7" max="7" width="10.140625" style="1" bestFit="1" customWidth="1"/>
    <col min="8" max="8" width="13.7109375" style="1" customWidth="1"/>
    <col min="9" max="9" width="15" style="1" customWidth="1"/>
    <col min="10" max="10" width="15.140625" style="1" customWidth="1"/>
    <col min="11" max="12" width="9.5703125" style="1" customWidth="1"/>
    <col min="13" max="13" width="4.5703125" style="8" customWidth="1"/>
    <col min="14" max="14" width="14.42578125" style="8" hidden="1" customWidth="1"/>
    <col min="15" max="16" width="19.42578125" style="14" hidden="1" customWidth="1"/>
    <col min="17" max="18" width="14.42578125" style="14" hidden="1" customWidth="1"/>
    <col min="19" max="19" width="19.28515625" style="14" hidden="1" customWidth="1"/>
    <col min="20" max="20" width="14" style="14" hidden="1" customWidth="1"/>
    <col min="21" max="21" width="17.42578125" style="14" hidden="1" customWidth="1"/>
    <col min="22" max="22" width="9.28515625" style="14" hidden="1" customWidth="1"/>
    <col min="23" max="23" width="12" style="14" hidden="1" customWidth="1"/>
    <col min="24" max="24" width="6.7109375" style="14" hidden="1" customWidth="1"/>
    <col min="25" max="25" width="11.7109375" style="14" hidden="1" customWidth="1"/>
    <col min="26" max="26" width="8.140625" style="14" hidden="1" customWidth="1"/>
    <col min="27" max="27" width="6.7109375" style="1" hidden="1" customWidth="1"/>
    <col min="28" max="28" width="3.42578125" style="1" hidden="1" customWidth="1"/>
    <col min="29" max="29" width="3.140625" style="1" hidden="1" customWidth="1"/>
    <col min="30" max="30" width="9" style="1" hidden="1" customWidth="1"/>
    <col min="31" max="31" width="6.85546875" style="1" hidden="1" customWidth="1"/>
    <col min="32" max="32" width="14.42578125" style="1" hidden="1" customWidth="1"/>
    <col min="33" max="16384" width="10.85546875" style="1" hidden="1"/>
  </cols>
  <sheetData>
    <row r="1" spans="2:30" ht="147" customHeight="1" x14ac:dyDescent="0.25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30" ht="4.5" customHeight="1" thickBot="1" x14ac:dyDescent="0.3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2:30" ht="30.75" customHeight="1" thickBot="1" x14ac:dyDescent="0.3">
      <c r="B3" s="144" t="s">
        <v>51</v>
      </c>
      <c r="C3" s="145"/>
      <c r="D3" s="145"/>
      <c r="E3" s="145"/>
      <c r="F3" s="145"/>
      <c r="G3" s="145"/>
      <c r="H3" s="145"/>
      <c r="I3" s="145"/>
      <c r="J3" s="145"/>
      <c r="K3" s="145"/>
      <c r="L3" s="146"/>
      <c r="N3" s="15" t="s">
        <v>13</v>
      </c>
      <c r="O3" s="16" t="s">
        <v>26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7"/>
      <c r="AC3" s="17"/>
      <c r="AD3" s="17"/>
    </row>
    <row r="4" spans="2:30" ht="23.25" customHeight="1" thickBot="1" x14ac:dyDescent="0.3">
      <c r="B4" s="147" t="s">
        <v>33</v>
      </c>
      <c r="C4" s="148"/>
      <c r="D4" s="148"/>
      <c r="E4" s="151" t="s">
        <v>52</v>
      </c>
      <c r="F4" s="151"/>
      <c r="G4" s="151"/>
      <c r="H4" s="151"/>
      <c r="I4" s="151"/>
      <c r="J4" s="151"/>
      <c r="K4" s="151"/>
      <c r="L4" s="152"/>
      <c r="N4" s="15" t="s">
        <v>14</v>
      </c>
      <c r="O4" s="16" t="s">
        <v>25</v>
      </c>
      <c r="P4" s="16" t="s">
        <v>26</v>
      </c>
      <c r="Q4" s="16"/>
      <c r="R4" s="16" t="s">
        <v>25</v>
      </c>
      <c r="S4" s="16"/>
      <c r="T4" s="16" t="s">
        <v>28</v>
      </c>
      <c r="U4" s="16"/>
      <c r="V4" s="16" t="s">
        <v>30</v>
      </c>
      <c r="W4" s="16"/>
      <c r="X4" s="16" t="s">
        <v>31</v>
      </c>
      <c r="Y4" s="16"/>
      <c r="Z4" s="16"/>
      <c r="AA4" s="17"/>
      <c r="AB4" s="17"/>
      <c r="AC4" s="17"/>
      <c r="AD4" s="17"/>
    </row>
    <row r="5" spans="2:30" ht="15.75" customHeight="1" thickTop="1" thickBot="1" x14ac:dyDescent="0.3">
      <c r="B5" s="149" t="s">
        <v>21</v>
      </c>
      <c r="C5" s="150"/>
      <c r="D5" s="150"/>
      <c r="E5" s="140" t="s">
        <v>43</v>
      </c>
      <c r="F5" s="140"/>
      <c r="G5" s="140"/>
      <c r="H5" s="140"/>
      <c r="I5" s="140"/>
      <c r="J5" s="10" t="s">
        <v>32</v>
      </c>
      <c r="K5" s="136">
        <v>44035</v>
      </c>
      <c r="L5" s="137"/>
      <c r="N5" s="15" t="s">
        <v>18</v>
      </c>
      <c r="O5" s="16" t="s">
        <v>28</v>
      </c>
      <c r="P5" s="18" t="s">
        <v>12</v>
      </c>
      <c r="Q5" s="18" t="s">
        <v>3</v>
      </c>
      <c r="R5" s="18" t="s">
        <v>12</v>
      </c>
      <c r="S5" s="18" t="s">
        <v>3</v>
      </c>
      <c r="T5" s="18" t="s">
        <v>12</v>
      </c>
      <c r="U5" s="18" t="s">
        <v>3</v>
      </c>
      <c r="V5" s="18" t="s">
        <v>12</v>
      </c>
      <c r="W5" s="18" t="s">
        <v>3</v>
      </c>
      <c r="X5" s="18" t="s">
        <v>12</v>
      </c>
      <c r="Y5" s="18" t="s">
        <v>3</v>
      </c>
      <c r="Z5" s="18"/>
      <c r="AA5" s="17"/>
      <c r="AB5" s="17"/>
      <c r="AC5" s="17"/>
      <c r="AD5" s="17"/>
    </row>
    <row r="6" spans="2:30" ht="34.5" customHeight="1" thickTop="1" thickBot="1" x14ac:dyDescent="0.3">
      <c r="B6" s="149" t="s">
        <v>22</v>
      </c>
      <c r="C6" s="150"/>
      <c r="D6" s="150"/>
      <c r="E6" s="140" t="s">
        <v>44</v>
      </c>
      <c r="F6" s="140"/>
      <c r="G6" s="140"/>
      <c r="H6" s="140"/>
      <c r="I6" s="140"/>
      <c r="J6" s="11" t="s">
        <v>45</v>
      </c>
      <c r="K6" s="138">
        <v>2</v>
      </c>
      <c r="L6" s="139"/>
      <c r="N6" s="15" t="s">
        <v>15</v>
      </c>
      <c r="O6" s="16" t="s">
        <v>30</v>
      </c>
      <c r="P6" s="19" t="s">
        <v>27</v>
      </c>
      <c r="Q6" s="20">
        <v>50</v>
      </c>
      <c r="R6" s="19" t="s">
        <v>13</v>
      </c>
      <c r="S6" s="20">
        <v>37.5</v>
      </c>
      <c r="T6" s="19" t="s">
        <v>14</v>
      </c>
      <c r="U6" s="20">
        <v>25</v>
      </c>
      <c r="V6" s="19" t="s">
        <v>18</v>
      </c>
      <c r="W6" s="20">
        <v>19</v>
      </c>
      <c r="X6" s="19" t="s">
        <v>15</v>
      </c>
      <c r="Y6" s="20">
        <v>12.5</v>
      </c>
      <c r="Z6" s="20"/>
      <c r="AA6" s="17"/>
      <c r="AB6" s="17"/>
      <c r="AC6" s="17"/>
      <c r="AD6" s="17"/>
    </row>
    <row r="7" spans="2:30" ht="30" customHeight="1" thickTop="1" thickBot="1" x14ac:dyDescent="0.3">
      <c r="B7" s="141" t="s">
        <v>23</v>
      </c>
      <c r="C7" s="142"/>
      <c r="D7" s="42">
        <v>1670</v>
      </c>
      <c r="E7" s="142" t="s">
        <v>23</v>
      </c>
      <c r="F7" s="142"/>
      <c r="G7" s="31">
        <f>D7</f>
        <v>1670</v>
      </c>
      <c r="H7" s="143" t="s">
        <v>24</v>
      </c>
      <c r="I7" s="143"/>
      <c r="J7" s="41" t="s">
        <v>9</v>
      </c>
      <c r="K7" s="159" t="str">
        <f>IF(J7=N3,O3,IF(J7=N4,O4,IF(J7=N5,O5,IF(J7=N6,O6,IF(J7=N7,O7,0)))))</f>
        <v>Grava 9,5 mm No. 8</v>
      </c>
      <c r="L7" s="160"/>
      <c r="N7" s="15" t="s">
        <v>9</v>
      </c>
      <c r="O7" s="16" t="s">
        <v>31</v>
      </c>
      <c r="P7" s="19" t="s">
        <v>13</v>
      </c>
      <c r="Q7" s="20">
        <v>37.5</v>
      </c>
      <c r="R7" s="19" t="s">
        <v>14</v>
      </c>
      <c r="S7" s="20">
        <v>25</v>
      </c>
      <c r="T7" s="19" t="s">
        <v>18</v>
      </c>
      <c r="U7" s="20">
        <v>19</v>
      </c>
      <c r="V7" s="19" t="s">
        <v>15</v>
      </c>
      <c r="W7" s="20">
        <v>12.5</v>
      </c>
      <c r="X7" s="19" t="s">
        <v>9</v>
      </c>
      <c r="Y7" s="20">
        <v>9.5</v>
      </c>
      <c r="Z7" s="20"/>
      <c r="AA7" s="17"/>
      <c r="AB7" s="17"/>
      <c r="AC7" s="17"/>
      <c r="AD7" s="17"/>
    </row>
    <row r="8" spans="2:30" ht="15" thickTop="1" thickBot="1" x14ac:dyDescent="0.3">
      <c r="B8" s="141" t="s">
        <v>0</v>
      </c>
      <c r="C8" s="142"/>
      <c r="D8" s="12" t="s">
        <v>1</v>
      </c>
      <c r="E8" s="115" t="s">
        <v>53</v>
      </c>
      <c r="F8" s="115"/>
      <c r="G8" s="48" t="s">
        <v>1</v>
      </c>
      <c r="H8" s="49" t="s">
        <v>2</v>
      </c>
      <c r="I8" s="49" t="s">
        <v>2</v>
      </c>
      <c r="J8" s="49" t="s">
        <v>2</v>
      </c>
      <c r="K8" s="115" t="s">
        <v>20</v>
      </c>
      <c r="L8" s="116"/>
      <c r="N8" s="15"/>
      <c r="O8" s="16"/>
      <c r="P8" s="19" t="s">
        <v>18</v>
      </c>
      <c r="Q8" s="21">
        <v>19</v>
      </c>
      <c r="R8" s="22" t="s">
        <v>15</v>
      </c>
      <c r="S8" s="21">
        <v>12.5</v>
      </c>
      <c r="T8" s="22" t="s">
        <v>9</v>
      </c>
      <c r="U8" s="21">
        <v>9.5</v>
      </c>
      <c r="V8" s="22" t="s">
        <v>42</v>
      </c>
      <c r="W8" s="21">
        <v>9.5</v>
      </c>
      <c r="X8" s="22" t="s">
        <v>16</v>
      </c>
      <c r="Y8" s="21">
        <v>4.75</v>
      </c>
      <c r="Z8" s="21"/>
      <c r="AA8" s="17"/>
      <c r="AB8" s="17"/>
      <c r="AC8" s="17"/>
      <c r="AD8" s="17"/>
    </row>
    <row r="9" spans="2:30" ht="22.5" customHeight="1" thickTop="1" thickBot="1" x14ac:dyDescent="0.3">
      <c r="B9" s="28" t="s">
        <v>47</v>
      </c>
      <c r="C9" s="13" t="s">
        <v>46</v>
      </c>
      <c r="D9" s="12" t="s">
        <v>4</v>
      </c>
      <c r="E9" s="51" t="s">
        <v>47</v>
      </c>
      <c r="F9" s="51" t="s">
        <v>46</v>
      </c>
      <c r="G9" s="48" t="s">
        <v>4</v>
      </c>
      <c r="H9" s="49" t="s">
        <v>4</v>
      </c>
      <c r="I9" s="49" t="s">
        <v>5</v>
      </c>
      <c r="J9" s="49" t="s">
        <v>6</v>
      </c>
      <c r="K9" s="49" t="s">
        <v>7</v>
      </c>
      <c r="L9" s="52" t="s">
        <v>8</v>
      </c>
      <c r="N9" s="15"/>
      <c r="O9" s="16"/>
      <c r="P9" s="22" t="s">
        <v>9</v>
      </c>
      <c r="Q9" s="21">
        <v>9.5</v>
      </c>
      <c r="R9" s="22" t="s">
        <v>41</v>
      </c>
      <c r="S9" s="21">
        <v>4.7</v>
      </c>
      <c r="T9" s="22" t="s">
        <v>16</v>
      </c>
      <c r="U9" s="21">
        <v>4.75</v>
      </c>
      <c r="V9" s="22" t="s">
        <v>16</v>
      </c>
      <c r="W9" s="21">
        <v>4.75</v>
      </c>
      <c r="X9" s="22" t="s">
        <v>17</v>
      </c>
      <c r="Y9" s="21">
        <v>2.36</v>
      </c>
      <c r="Z9" s="21"/>
      <c r="AA9" s="17"/>
      <c r="AB9" s="17"/>
      <c r="AC9" s="17"/>
      <c r="AD9" s="17"/>
    </row>
    <row r="10" spans="2:30" ht="18" customHeight="1" thickTop="1" thickBot="1" x14ac:dyDescent="0.3">
      <c r="B10" s="35" t="s">
        <v>27</v>
      </c>
      <c r="C10" s="32">
        <v>50</v>
      </c>
      <c r="D10" s="43">
        <v>0</v>
      </c>
      <c r="E10" s="72" t="str">
        <f t="shared" ref="E10:F14" si="0">IF($K$7=$O$3,P6,IF($K$7=$O$4,R6,IF($K$7=$O$5,T6,IF($K$7=$O$6,V6,IF($K$7=$O$7,X6,0)))))</f>
        <v>1/2"</v>
      </c>
      <c r="F10" s="73">
        <f t="shared" si="0"/>
        <v>12.5</v>
      </c>
      <c r="G10" s="74">
        <f>IF(E10=Q23,R23,IF(E10=S24,T24,IF(E10=U25,V25,IF(E10=W26,X26,IF(E10=Y27,Z27)))))</f>
        <v>1493.1999999999998</v>
      </c>
      <c r="H10" s="55">
        <f>+G10/$G$7*100</f>
        <v>89.413173652694596</v>
      </c>
      <c r="I10" s="55">
        <f>H10</f>
        <v>89.413173652694596</v>
      </c>
      <c r="J10" s="56">
        <f t="shared" ref="J10:J15" si="1">IF(G$7=0,0,100-I10)</f>
        <v>10.586826347305404</v>
      </c>
      <c r="K10" s="57">
        <f t="shared" ref="K10:L14" si="2">IF($K$7=$O$3,P13,IF($K$7=$O$4,R13,IF($K$7=$O$5,T13,IF($K$7=$O$6,V13,IF($K$7=$O$7,X13,0)))))</f>
        <v>100</v>
      </c>
      <c r="L10" s="58">
        <f t="shared" si="2"/>
        <v>100</v>
      </c>
      <c r="N10" s="23"/>
      <c r="O10" s="16"/>
      <c r="P10" s="22" t="s">
        <v>16</v>
      </c>
      <c r="Q10" s="21">
        <v>4.75</v>
      </c>
      <c r="R10" s="22" t="s">
        <v>17</v>
      </c>
      <c r="S10" s="21">
        <v>2.36</v>
      </c>
      <c r="T10" s="22" t="s">
        <v>17</v>
      </c>
      <c r="U10" s="21">
        <v>2.36</v>
      </c>
      <c r="V10" s="22" t="s">
        <v>17</v>
      </c>
      <c r="W10" s="21">
        <v>2.36</v>
      </c>
      <c r="X10" s="22" t="s">
        <v>19</v>
      </c>
      <c r="Y10" s="21">
        <v>1.18</v>
      </c>
      <c r="Z10" s="21"/>
      <c r="AA10" s="17"/>
      <c r="AB10" s="17"/>
      <c r="AC10" s="17"/>
      <c r="AD10" s="17"/>
    </row>
    <row r="11" spans="2:30" ht="18" customHeight="1" thickTop="1" thickBot="1" x14ac:dyDescent="0.3">
      <c r="B11" s="35" t="s">
        <v>13</v>
      </c>
      <c r="C11" s="32">
        <v>37</v>
      </c>
      <c r="D11" s="44">
        <v>0</v>
      </c>
      <c r="E11" s="72" t="str">
        <f t="shared" si="0"/>
        <v>3/8"</v>
      </c>
      <c r="F11" s="73">
        <f t="shared" si="0"/>
        <v>9.5</v>
      </c>
      <c r="G11" s="74">
        <f>IF(E11=Q24,R24,IF(E11=S25,T25,IF(E11=U26,V26,IF(E11=W27,X27,IF(E11=Y28,Z28)))))</f>
        <v>158.5</v>
      </c>
      <c r="H11" s="55">
        <f t="shared" ref="H11:H15" si="3">+G11/$G$7*100</f>
        <v>9.4910179640718564</v>
      </c>
      <c r="I11" s="55">
        <f>H11+I10</f>
        <v>98.904191616766454</v>
      </c>
      <c r="J11" s="56">
        <f t="shared" si="1"/>
        <v>1.0958083832335461</v>
      </c>
      <c r="K11" s="57">
        <f>IF($K$7=$O$3,P14,IF($K$7=$O$4,R14,IF($K$7=$O$5,T14,IF($K$7=$O$6,V14,IF($K$7=$O$7,X14,0)))))</f>
        <v>85</v>
      </c>
      <c r="L11" s="58">
        <f t="shared" si="2"/>
        <v>100</v>
      </c>
      <c r="N11" s="15"/>
      <c r="O11" s="16"/>
      <c r="P11" s="130" t="s">
        <v>20</v>
      </c>
      <c r="Q11" s="130"/>
      <c r="R11" s="130" t="s">
        <v>20</v>
      </c>
      <c r="S11" s="130"/>
      <c r="T11" s="130" t="s">
        <v>20</v>
      </c>
      <c r="U11" s="130"/>
      <c r="V11" s="130" t="s">
        <v>20</v>
      </c>
      <c r="W11" s="130"/>
      <c r="X11" s="130" t="s">
        <v>20</v>
      </c>
      <c r="Y11" s="130"/>
      <c r="Z11" s="18"/>
      <c r="AA11" s="17"/>
      <c r="AB11" s="17"/>
      <c r="AC11" s="17"/>
      <c r="AD11" s="17"/>
    </row>
    <row r="12" spans="2:30" ht="18" customHeight="1" thickTop="1" thickBot="1" x14ac:dyDescent="0.3">
      <c r="B12" s="35" t="s">
        <v>14</v>
      </c>
      <c r="C12" s="32">
        <v>25</v>
      </c>
      <c r="D12" s="39">
        <v>0</v>
      </c>
      <c r="E12" s="72" t="str">
        <f t="shared" si="0"/>
        <v>No. 4</v>
      </c>
      <c r="F12" s="73">
        <f t="shared" si="0"/>
        <v>4.75</v>
      </c>
      <c r="G12" s="74">
        <f>IF(E12=Q26,R26,IF(E12=S27,T27,IF(E12=U28,V28,IF(E12=W28,X28,IF(E12=Y29,Z29)))))</f>
        <v>16.2</v>
      </c>
      <c r="H12" s="55">
        <f t="shared" si="3"/>
        <v>0.97005988023952083</v>
      </c>
      <c r="I12" s="55">
        <f>H12+I11</f>
        <v>99.874251497005972</v>
      </c>
      <c r="J12" s="56">
        <f t="shared" si="1"/>
        <v>0.1257485029940284</v>
      </c>
      <c r="K12" s="57">
        <f t="shared" si="2"/>
        <v>10</v>
      </c>
      <c r="L12" s="58">
        <f t="shared" si="2"/>
        <v>30</v>
      </c>
      <c r="N12" s="15"/>
      <c r="O12" s="16"/>
      <c r="P12" s="24" t="s">
        <v>7</v>
      </c>
      <c r="Q12" s="24" t="s">
        <v>8</v>
      </c>
      <c r="R12" s="24" t="s">
        <v>7</v>
      </c>
      <c r="S12" s="24" t="s">
        <v>8</v>
      </c>
      <c r="T12" s="24" t="s">
        <v>7</v>
      </c>
      <c r="U12" s="24" t="s">
        <v>8</v>
      </c>
      <c r="V12" s="24" t="s">
        <v>7</v>
      </c>
      <c r="W12" s="24" t="s">
        <v>8</v>
      </c>
      <c r="X12" s="24" t="s">
        <v>7</v>
      </c>
      <c r="Y12" s="24" t="s">
        <v>8</v>
      </c>
      <c r="Z12" s="24"/>
      <c r="AA12" s="17"/>
      <c r="AB12" s="17"/>
      <c r="AC12" s="17"/>
      <c r="AD12" s="17"/>
    </row>
    <row r="13" spans="2:30" ht="18" customHeight="1" thickTop="1" thickBot="1" x14ac:dyDescent="0.3">
      <c r="B13" s="36" t="s">
        <v>18</v>
      </c>
      <c r="C13" s="33">
        <v>19</v>
      </c>
      <c r="D13" s="39">
        <v>433.1</v>
      </c>
      <c r="E13" s="72" t="str">
        <f t="shared" si="0"/>
        <v>No. 8</v>
      </c>
      <c r="F13" s="73">
        <f t="shared" si="0"/>
        <v>2.36</v>
      </c>
      <c r="G13" s="74">
        <f>IF(E13=Q28,R28,IF(E13=S29,T29,IF(E13=U29,V29,IF(E13=W29,X29,IF(E13=Y30,Z30)))))</f>
        <v>0.2</v>
      </c>
      <c r="H13" s="55">
        <f t="shared" si="3"/>
        <v>1.1976047904191617E-2</v>
      </c>
      <c r="I13" s="55">
        <f>H13+I12</f>
        <v>99.88622754491017</v>
      </c>
      <c r="J13" s="56">
        <f t="shared" si="1"/>
        <v>0.1137724550898298</v>
      </c>
      <c r="K13" s="57">
        <f t="shared" si="2"/>
        <v>0</v>
      </c>
      <c r="L13" s="58">
        <f t="shared" si="2"/>
        <v>10</v>
      </c>
      <c r="N13" s="15"/>
      <c r="O13" s="16"/>
      <c r="P13" s="25">
        <v>100</v>
      </c>
      <c r="Q13" s="25">
        <v>100</v>
      </c>
      <c r="R13" s="25">
        <v>100</v>
      </c>
      <c r="S13" s="25">
        <v>100</v>
      </c>
      <c r="T13" s="25">
        <v>100</v>
      </c>
      <c r="U13" s="25">
        <v>100</v>
      </c>
      <c r="V13" s="25">
        <v>100</v>
      </c>
      <c r="W13" s="25">
        <v>100</v>
      </c>
      <c r="X13" s="25">
        <v>100</v>
      </c>
      <c r="Y13" s="25">
        <v>100</v>
      </c>
      <c r="Z13" s="25"/>
      <c r="AA13" s="17"/>
      <c r="AB13" s="17"/>
      <c r="AC13" s="17"/>
      <c r="AD13" s="17"/>
    </row>
    <row r="14" spans="2:30" ht="18" customHeight="1" thickTop="1" thickBot="1" x14ac:dyDescent="0.3">
      <c r="B14" s="36" t="s">
        <v>15</v>
      </c>
      <c r="C14" s="33">
        <v>12.5</v>
      </c>
      <c r="D14" s="39">
        <v>1060.0999999999999</v>
      </c>
      <c r="E14" s="72" t="str">
        <f t="shared" si="0"/>
        <v>No. 16</v>
      </c>
      <c r="F14" s="73">
        <f t="shared" si="0"/>
        <v>1.18</v>
      </c>
      <c r="G14" s="74">
        <f>IF(E14=Q29,R29,IF(E14=S30,T30,IF(E14=U30,V30,IF(E14=W30,X30,IF(E14=Y31,Z31)))))</f>
        <v>0</v>
      </c>
      <c r="H14" s="55">
        <f t="shared" si="3"/>
        <v>0</v>
      </c>
      <c r="I14" s="55">
        <f>H14+I13</f>
        <v>99.88622754491017</v>
      </c>
      <c r="J14" s="56">
        <f t="shared" si="1"/>
        <v>0.1137724550898298</v>
      </c>
      <c r="K14" s="57">
        <f t="shared" si="2"/>
        <v>0</v>
      </c>
      <c r="L14" s="58">
        <f t="shared" si="2"/>
        <v>5</v>
      </c>
      <c r="N14" s="15"/>
      <c r="O14" s="16"/>
      <c r="P14" s="25">
        <v>95</v>
      </c>
      <c r="Q14" s="25">
        <v>100</v>
      </c>
      <c r="R14" s="25">
        <v>95</v>
      </c>
      <c r="S14" s="25">
        <v>100</v>
      </c>
      <c r="T14" s="25">
        <v>90</v>
      </c>
      <c r="U14" s="25">
        <v>100</v>
      </c>
      <c r="V14" s="25">
        <v>90</v>
      </c>
      <c r="W14" s="25">
        <v>100</v>
      </c>
      <c r="X14" s="25">
        <v>85</v>
      </c>
      <c r="Y14" s="25">
        <v>100</v>
      </c>
      <c r="Z14" s="25"/>
      <c r="AA14" s="17"/>
      <c r="AB14" s="17"/>
      <c r="AC14" s="17"/>
      <c r="AD14" s="17"/>
    </row>
    <row r="15" spans="2:30" ht="18" customHeight="1" thickTop="1" thickBot="1" x14ac:dyDescent="0.3">
      <c r="B15" s="36" t="s">
        <v>9</v>
      </c>
      <c r="C15" s="33">
        <v>9.5</v>
      </c>
      <c r="D15" s="40">
        <v>158.5</v>
      </c>
      <c r="E15" s="157" t="s">
        <v>10</v>
      </c>
      <c r="F15" s="157"/>
      <c r="G15" s="158">
        <f>D19</f>
        <v>1.9000000000000909</v>
      </c>
      <c r="H15" s="154">
        <f t="shared" si="3"/>
        <v>0.11377245508982581</v>
      </c>
      <c r="I15" s="154">
        <f>H15+I14</f>
        <v>100</v>
      </c>
      <c r="J15" s="155">
        <f t="shared" si="1"/>
        <v>0</v>
      </c>
      <c r="K15" s="156" t="s">
        <v>29</v>
      </c>
      <c r="L15" s="153" t="s">
        <v>29</v>
      </c>
      <c r="N15" s="15"/>
      <c r="O15" s="16"/>
      <c r="P15" s="25">
        <v>35</v>
      </c>
      <c r="Q15" s="25">
        <v>70</v>
      </c>
      <c r="R15" s="25">
        <v>25</v>
      </c>
      <c r="S15" s="25">
        <v>60</v>
      </c>
      <c r="T15" s="25">
        <v>20</v>
      </c>
      <c r="U15" s="25">
        <v>55</v>
      </c>
      <c r="V15" s="25">
        <v>40</v>
      </c>
      <c r="W15" s="25">
        <v>70</v>
      </c>
      <c r="X15" s="25">
        <v>10</v>
      </c>
      <c r="Y15" s="25">
        <v>30</v>
      </c>
      <c r="Z15" s="25"/>
      <c r="AA15" s="17"/>
      <c r="AB15" s="17"/>
      <c r="AC15" s="17"/>
      <c r="AD15" s="17"/>
    </row>
    <row r="16" spans="2:30" ht="18" customHeight="1" thickTop="1" thickBot="1" x14ac:dyDescent="0.3">
      <c r="B16" s="36" t="s">
        <v>16</v>
      </c>
      <c r="C16" s="9">
        <v>4.75</v>
      </c>
      <c r="D16" s="40">
        <v>16.2</v>
      </c>
      <c r="E16" s="157"/>
      <c r="F16" s="157"/>
      <c r="G16" s="158"/>
      <c r="H16" s="154"/>
      <c r="I16" s="154"/>
      <c r="J16" s="155"/>
      <c r="K16" s="156"/>
      <c r="L16" s="153"/>
      <c r="N16" s="15"/>
      <c r="O16" s="16"/>
      <c r="P16" s="25">
        <v>10</v>
      </c>
      <c r="Q16" s="25">
        <v>30</v>
      </c>
      <c r="R16" s="25">
        <v>0</v>
      </c>
      <c r="S16" s="25">
        <v>10</v>
      </c>
      <c r="T16" s="25">
        <v>0</v>
      </c>
      <c r="U16" s="25">
        <v>10</v>
      </c>
      <c r="V16" s="25">
        <v>0</v>
      </c>
      <c r="W16" s="25">
        <v>15</v>
      </c>
      <c r="X16" s="25">
        <v>0</v>
      </c>
      <c r="Y16" s="25">
        <v>10</v>
      </c>
      <c r="Z16" s="25"/>
      <c r="AA16" s="17"/>
      <c r="AB16" s="17"/>
      <c r="AC16" s="17"/>
      <c r="AD16" s="17"/>
    </row>
    <row r="17" spans="2:30" ht="18" customHeight="1" thickTop="1" thickBot="1" x14ac:dyDescent="0.3">
      <c r="B17" s="36" t="s">
        <v>17</v>
      </c>
      <c r="C17" s="33">
        <v>2.36</v>
      </c>
      <c r="D17" s="40">
        <v>0.2</v>
      </c>
      <c r="E17" s="134" t="s">
        <v>11</v>
      </c>
      <c r="F17" s="134"/>
      <c r="G17" s="135">
        <f>SUM(D10:D19)</f>
        <v>1670</v>
      </c>
      <c r="H17" s="154">
        <f>+G17/$G$7*100</f>
        <v>100</v>
      </c>
      <c r="I17" s="154" t="s">
        <v>29</v>
      </c>
      <c r="J17" s="155" t="s">
        <v>29</v>
      </c>
      <c r="K17" s="156" t="s">
        <v>29</v>
      </c>
      <c r="L17" s="153" t="s">
        <v>29</v>
      </c>
      <c r="N17" s="15"/>
      <c r="O17" s="16"/>
      <c r="P17" s="25">
        <v>0</v>
      </c>
      <c r="Q17" s="25">
        <v>5</v>
      </c>
      <c r="R17" s="25">
        <v>0</v>
      </c>
      <c r="S17" s="25">
        <v>5</v>
      </c>
      <c r="T17" s="25">
        <v>0</v>
      </c>
      <c r="U17" s="25">
        <v>5</v>
      </c>
      <c r="V17" s="25">
        <v>0</v>
      </c>
      <c r="W17" s="25">
        <v>5</v>
      </c>
      <c r="X17" s="25">
        <v>0</v>
      </c>
      <c r="Y17" s="25">
        <v>5</v>
      </c>
      <c r="Z17" s="25"/>
      <c r="AA17" s="17"/>
      <c r="AB17" s="17"/>
      <c r="AC17" s="17"/>
      <c r="AD17" s="17"/>
    </row>
    <row r="18" spans="2:30" ht="18" customHeight="1" thickTop="1" thickBot="1" x14ac:dyDescent="0.3">
      <c r="B18" s="36" t="s">
        <v>19</v>
      </c>
      <c r="C18" s="33">
        <v>1.18</v>
      </c>
      <c r="D18" s="44">
        <v>0</v>
      </c>
      <c r="E18" s="134"/>
      <c r="F18" s="134"/>
      <c r="G18" s="135"/>
      <c r="H18" s="154"/>
      <c r="I18" s="154"/>
      <c r="J18" s="155"/>
      <c r="K18" s="156"/>
      <c r="L18" s="153"/>
      <c r="N18" s="15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7"/>
      <c r="AB18" s="17"/>
      <c r="AC18" s="17"/>
      <c r="AD18" s="17"/>
    </row>
    <row r="19" spans="2:30" ht="18" customHeight="1" thickTop="1" thickBot="1" x14ac:dyDescent="0.3">
      <c r="B19" s="131" t="s">
        <v>10</v>
      </c>
      <c r="C19" s="132"/>
      <c r="D19" s="37">
        <f>D7-SUM(D10:D18)</f>
        <v>1.9000000000000909</v>
      </c>
      <c r="E19" s="133" t="s">
        <v>48</v>
      </c>
      <c r="F19" s="133"/>
      <c r="G19" s="75">
        <f>SUM(G10:G14)/100</f>
        <v>16.680999999999997</v>
      </c>
      <c r="H19" s="76" t="s">
        <v>29</v>
      </c>
      <c r="I19" s="76" t="s">
        <v>29</v>
      </c>
      <c r="J19" s="77" t="s">
        <v>29</v>
      </c>
      <c r="K19" s="78" t="s">
        <v>29</v>
      </c>
      <c r="L19" s="79" t="s">
        <v>29</v>
      </c>
      <c r="N19" s="15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7"/>
      <c r="AB19" s="17"/>
      <c r="AC19" s="17"/>
      <c r="AD19" s="17"/>
    </row>
    <row r="20" spans="2:30" s="38" customFormat="1" ht="9" customHeight="1" thickBot="1" x14ac:dyDescent="0.3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</row>
    <row r="21" spans="2:30" x14ac:dyDescent="0.25"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3"/>
      <c r="N21" s="15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7"/>
      <c r="AB21" s="17"/>
      <c r="AC21" s="17"/>
      <c r="AD21" s="17"/>
    </row>
    <row r="22" spans="2:30" x14ac:dyDescent="0.25">
      <c r="B22" s="124"/>
      <c r="C22" s="84"/>
      <c r="D22" s="84"/>
      <c r="E22" s="84"/>
      <c r="F22" s="84"/>
      <c r="G22" s="84"/>
      <c r="H22" s="84"/>
      <c r="I22" s="84"/>
      <c r="J22" s="84"/>
      <c r="K22" s="84"/>
      <c r="L22" s="125"/>
      <c r="N22" s="1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7"/>
      <c r="AB22" s="17"/>
      <c r="AC22" s="17"/>
      <c r="AD22" s="17"/>
    </row>
    <row r="23" spans="2:30" x14ac:dyDescent="0.25">
      <c r="B23" s="124"/>
      <c r="C23" s="84"/>
      <c r="D23" s="84"/>
      <c r="E23" s="84"/>
      <c r="F23" s="84"/>
      <c r="G23" s="84"/>
      <c r="H23" s="84"/>
      <c r="I23" s="84"/>
      <c r="J23" s="84"/>
      <c r="K23" s="84"/>
      <c r="L23" s="125"/>
      <c r="N23" s="15"/>
      <c r="O23" s="16" t="s">
        <v>27</v>
      </c>
      <c r="P23" s="26">
        <f>D10</f>
        <v>0</v>
      </c>
      <c r="Q23" s="16" t="s">
        <v>27</v>
      </c>
      <c r="R23" s="16">
        <f>P23</f>
        <v>0</v>
      </c>
      <c r="S23" s="16"/>
      <c r="T23" s="16"/>
      <c r="U23" s="16"/>
      <c r="V23" s="16"/>
      <c r="W23" s="16"/>
      <c r="X23" s="16"/>
      <c r="Y23" s="16"/>
      <c r="Z23" s="16"/>
      <c r="AA23" s="17"/>
      <c r="AB23" s="17"/>
      <c r="AC23" s="17"/>
      <c r="AD23" s="17"/>
    </row>
    <row r="24" spans="2:30" x14ac:dyDescent="0.25">
      <c r="B24" s="124"/>
      <c r="C24" s="84"/>
      <c r="D24" s="84"/>
      <c r="E24" s="84"/>
      <c r="F24" s="84"/>
      <c r="G24" s="84"/>
      <c r="H24" s="84"/>
      <c r="I24" s="84"/>
      <c r="J24" s="84"/>
      <c r="K24" s="84"/>
      <c r="L24" s="125"/>
      <c r="N24" s="15"/>
      <c r="O24" s="16" t="s">
        <v>13</v>
      </c>
      <c r="P24" s="26">
        <f t="shared" ref="P24:P31" si="4">D11</f>
        <v>0</v>
      </c>
      <c r="Q24" s="16" t="s">
        <v>13</v>
      </c>
      <c r="R24" s="16">
        <f>P24</f>
        <v>0</v>
      </c>
      <c r="S24" s="16" t="s">
        <v>13</v>
      </c>
      <c r="T24" s="16">
        <f>P24+P23</f>
        <v>0</v>
      </c>
      <c r="U24" s="16"/>
      <c r="V24" s="16"/>
      <c r="W24" s="16"/>
      <c r="X24" s="16"/>
      <c r="Y24" s="16"/>
      <c r="Z24" s="16"/>
      <c r="AA24" s="17"/>
      <c r="AB24" s="17"/>
      <c r="AC24" s="17"/>
      <c r="AD24" s="17"/>
    </row>
    <row r="25" spans="2:30" x14ac:dyDescent="0.25">
      <c r="B25" s="124"/>
      <c r="C25" s="84"/>
      <c r="D25" s="84"/>
      <c r="E25" s="84"/>
      <c r="F25" s="84"/>
      <c r="G25" s="84"/>
      <c r="H25" s="84"/>
      <c r="I25" s="84"/>
      <c r="J25" s="84"/>
      <c r="K25" s="84"/>
      <c r="L25" s="125"/>
      <c r="N25" s="15"/>
      <c r="O25" s="16" t="s">
        <v>14</v>
      </c>
      <c r="P25" s="26">
        <f t="shared" si="4"/>
        <v>0</v>
      </c>
      <c r="Q25" s="16"/>
      <c r="R25" s="16"/>
      <c r="S25" s="16" t="s">
        <v>14</v>
      </c>
      <c r="T25" s="16">
        <f>P25</f>
        <v>0</v>
      </c>
      <c r="U25" s="16" t="s">
        <v>14</v>
      </c>
      <c r="V25" s="16">
        <f>P25+P24</f>
        <v>0</v>
      </c>
      <c r="W25" s="16"/>
      <c r="X25" s="16"/>
      <c r="Y25" s="16"/>
      <c r="Z25" s="16"/>
      <c r="AA25" s="17"/>
      <c r="AB25" s="17"/>
      <c r="AC25" s="17"/>
      <c r="AD25" s="17"/>
    </row>
    <row r="26" spans="2:30" x14ac:dyDescent="0.25">
      <c r="B26" s="124"/>
      <c r="C26" s="84"/>
      <c r="D26" s="84"/>
      <c r="E26" s="84"/>
      <c r="F26" s="84"/>
      <c r="G26" s="84"/>
      <c r="H26" s="84"/>
      <c r="I26" s="84"/>
      <c r="J26" s="84"/>
      <c r="K26" s="84"/>
      <c r="L26" s="125"/>
      <c r="N26" s="15"/>
      <c r="O26" s="16" t="s">
        <v>18</v>
      </c>
      <c r="P26" s="26">
        <f t="shared" si="4"/>
        <v>433.1</v>
      </c>
      <c r="Q26" s="16" t="s">
        <v>18</v>
      </c>
      <c r="R26" s="16">
        <f>P26+P25</f>
        <v>433.1</v>
      </c>
      <c r="S26" s="16"/>
      <c r="T26" s="16"/>
      <c r="U26" s="16" t="s">
        <v>18</v>
      </c>
      <c r="V26" s="26">
        <f>P26</f>
        <v>433.1</v>
      </c>
      <c r="W26" s="16" t="s">
        <v>18</v>
      </c>
      <c r="X26" s="16">
        <f>P26+P25</f>
        <v>433.1</v>
      </c>
      <c r="Y26" s="16"/>
      <c r="Z26" s="16"/>
      <c r="AA26" s="17"/>
      <c r="AB26" s="17"/>
      <c r="AC26" s="17"/>
      <c r="AD26" s="17"/>
    </row>
    <row r="27" spans="2:30" x14ac:dyDescent="0.25">
      <c r="B27" s="124"/>
      <c r="C27" s="84"/>
      <c r="D27" s="84"/>
      <c r="E27" s="84"/>
      <c r="F27" s="84"/>
      <c r="G27" s="84"/>
      <c r="H27" s="84"/>
      <c r="I27" s="84"/>
      <c r="J27" s="84"/>
      <c r="K27" s="84"/>
      <c r="L27" s="125"/>
      <c r="N27" s="15"/>
      <c r="O27" s="16" t="s">
        <v>15</v>
      </c>
      <c r="P27" s="26">
        <f t="shared" si="4"/>
        <v>1060.0999999999999</v>
      </c>
      <c r="Q27" s="16"/>
      <c r="R27" s="16"/>
      <c r="S27" s="16" t="s">
        <v>15</v>
      </c>
      <c r="T27" s="16">
        <f>P27+P26</f>
        <v>1493.1999999999998</v>
      </c>
      <c r="U27" s="16"/>
      <c r="V27" s="16"/>
      <c r="W27" s="16" t="s">
        <v>15</v>
      </c>
      <c r="X27" s="16">
        <f>P27</f>
        <v>1060.0999999999999</v>
      </c>
      <c r="Y27" s="16" t="s">
        <v>15</v>
      </c>
      <c r="Z27" s="26">
        <f>P27+P26</f>
        <v>1493.1999999999998</v>
      </c>
      <c r="AA27" s="17"/>
      <c r="AB27" s="17"/>
      <c r="AC27" s="17"/>
      <c r="AD27" s="17"/>
    </row>
    <row r="28" spans="2:30" x14ac:dyDescent="0.25">
      <c r="B28" s="124"/>
      <c r="C28" s="84"/>
      <c r="D28" s="84"/>
      <c r="E28" s="84"/>
      <c r="F28" s="84"/>
      <c r="G28" s="84"/>
      <c r="H28" s="84"/>
      <c r="I28" s="84"/>
      <c r="J28" s="84"/>
      <c r="K28" s="84"/>
      <c r="L28" s="125"/>
      <c r="N28" s="15"/>
      <c r="O28" s="16" t="s">
        <v>9</v>
      </c>
      <c r="P28" s="26">
        <f t="shared" si="4"/>
        <v>158.5</v>
      </c>
      <c r="Q28" s="16" t="s">
        <v>9</v>
      </c>
      <c r="R28" s="16">
        <f>P28+P27</f>
        <v>1218.5999999999999</v>
      </c>
      <c r="S28" s="16"/>
      <c r="T28" s="16"/>
      <c r="U28" s="16" t="s">
        <v>9</v>
      </c>
      <c r="V28" s="26">
        <f>P28+P27</f>
        <v>1218.5999999999999</v>
      </c>
      <c r="W28" s="16" t="s">
        <v>42</v>
      </c>
      <c r="X28" s="16">
        <f>P28</f>
        <v>158.5</v>
      </c>
      <c r="Y28" s="16" t="s">
        <v>9</v>
      </c>
      <c r="Z28" s="16">
        <f>P28</f>
        <v>158.5</v>
      </c>
      <c r="AA28" s="17"/>
      <c r="AB28" s="17"/>
      <c r="AC28" s="17"/>
      <c r="AD28" s="17"/>
    </row>
    <row r="29" spans="2:30" x14ac:dyDescent="0.25">
      <c r="B29" s="124"/>
      <c r="C29" s="84"/>
      <c r="D29" s="84"/>
      <c r="E29" s="84"/>
      <c r="F29" s="84"/>
      <c r="G29" s="84"/>
      <c r="H29" s="84"/>
      <c r="I29" s="84"/>
      <c r="J29" s="84"/>
      <c r="K29" s="84"/>
      <c r="L29" s="125"/>
      <c r="N29" s="15"/>
      <c r="O29" s="16" t="s">
        <v>16</v>
      </c>
      <c r="P29" s="26">
        <f t="shared" si="4"/>
        <v>16.2</v>
      </c>
      <c r="Q29" s="16" t="s">
        <v>16</v>
      </c>
      <c r="R29" s="16">
        <f>P29</f>
        <v>16.2</v>
      </c>
      <c r="S29" s="16" t="s">
        <v>41</v>
      </c>
      <c r="T29" s="26">
        <f>P29+P28</f>
        <v>174.7</v>
      </c>
      <c r="U29" s="16" t="s">
        <v>16</v>
      </c>
      <c r="V29" s="26">
        <f>P29</f>
        <v>16.2</v>
      </c>
      <c r="W29" s="16" t="s">
        <v>16</v>
      </c>
      <c r="X29" s="16">
        <f>P29</f>
        <v>16.2</v>
      </c>
      <c r="Y29" s="16" t="s">
        <v>16</v>
      </c>
      <c r="Z29" s="16">
        <f>P29</f>
        <v>16.2</v>
      </c>
      <c r="AA29" s="17"/>
      <c r="AB29" s="17"/>
      <c r="AC29" s="17"/>
      <c r="AD29" s="17"/>
    </row>
    <row r="30" spans="2:30" x14ac:dyDescent="0.25">
      <c r="B30" s="124"/>
      <c r="C30" s="84"/>
      <c r="D30" s="84"/>
      <c r="E30" s="84"/>
      <c r="F30" s="84"/>
      <c r="G30" s="84"/>
      <c r="H30" s="84"/>
      <c r="I30" s="84"/>
      <c r="J30" s="84"/>
      <c r="K30" s="84"/>
      <c r="L30" s="125"/>
      <c r="N30" s="15"/>
      <c r="O30" s="16" t="s">
        <v>17</v>
      </c>
      <c r="P30" s="26">
        <f t="shared" si="4"/>
        <v>0.2</v>
      </c>
      <c r="Q30" s="16"/>
      <c r="R30" s="16"/>
      <c r="S30" s="16" t="s">
        <v>17</v>
      </c>
      <c r="T30" s="16">
        <f>P30</f>
        <v>0.2</v>
      </c>
      <c r="U30" s="16" t="s">
        <v>17</v>
      </c>
      <c r="V30" s="26">
        <f>P30</f>
        <v>0.2</v>
      </c>
      <c r="W30" s="16" t="s">
        <v>17</v>
      </c>
      <c r="X30" s="16">
        <f>P30</f>
        <v>0.2</v>
      </c>
      <c r="Y30" s="16" t="s">
        <v>17</v>
      </c>
      <c r="Z30" s="16">
        <f>P30</f>
        <v>0.2</v>
      </c>
      <c r="AA30" s="17"/>
      <c r="AB30" s="17"/>
      <c r="AC30" s="17"/>
      <c r="AD30" s="17"/>
    </row>
    <row r="31" spans="2:30" x14ac:dyDescent="0.25">
      <c r="B31" s="124"/>
      <c r="C31" s="84"/>
      <c r="D31" s="84"/>
      <c r="E31" s="84"/>
      <c r="F31" s="84"/>
      <c r="G31" s="84"/>
      <c r="H31" s="84"/>
      <c r="I31" s="84"/>
      <c r="J31" s="84"/>
      <c r="K31" s="84"/>
      <c r="L31" s="125"/>
      <c r="N31" s="15"/>
      <c r="O31" s="16" t="s">
        <v>19</v>
      </c>
      <c r="P31" s="26">
        <f t="shared" si="4"/>
        <v>0</v>
      </c>
      <c r="Q31" s="16"/>
      <c r="R31" s="16"/>
      <c r="S31" s="16"/>
      <c r="T31" s="16"/>
      <c r="U31" s="16"/>
      <c r="V31" s="16"/>
      <c r="W31" s="16"/>
      <c r="X31" s="16"/>
      <c r="Y31" s="16" t="s">
        <v>19</v>
      </c>
      <c r="Z31" s="16">
        <f>P31</f>
        <v>0</v>
      </c>
      <c r="AA31" s="17"/>
      <c r="AB31" s="17"/>
      <c r="AC31" s="17"/>
      <c r="AD31" s="17"/>
    </row>
    <row r="32" spans="2:30" x14ac:dyDescent="0.25">
      <c r="B32" s="124"/>
      <c r="C32" s="84"/>
      <c r="D32" s="84"/>
      <c r="E32" s="84"/>
      <c r="F32" s="84"/>
      <c r="G32" s="84"/>
      <c r="H32" s="84"/>
      <c r="I32" s="84"/>
      <c r="J32" s="84"/>
      <c r="K32" s="84"/>
      <c r="L32" s="12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7"/>
      <c r="AB32" s="17"/>
      <c r="AC32" s="17"/>
      <c r="AD32" s="17"/>
    </row>
    <row r="33" spans="2:12" x14ac:dyDescent="0.25">
      <c r="B33" s="124"/>
      <c r="C33" s="84"/>
      <c r="D33" s="84"/>
      <c r="E33" s="84"/>
      <c r="F33" s="84"/>
      <c r="G33" s="84"/>
      <c r="H33" s="84"/>
      <c r="I33" s="84"/>
      <c r="J33" s="84"/>
      <c r="K33" s="84"/>
      <c r="L33" s="125"/>
    </row>
    <row r="34" spans="2:12" x14ac:dyDescent="0.25">
      <c r="B34" s="124"/>
      <c r="C34" s="84"/>
      <c r="D34" s="84"/>
      <c r="E34" s="84"/>
      <c r="F34" s="84"/>
      <c r="G34" s="84"/>
      <c r="H34" s="84"/>
      <c r="I34" s="84"/>
      <c r="J34" s="84"/>
      <c r="K34" s="84"/>
      <c r="L34" s="125"/>
    </row>
    <row r="35" spans="2:12" x14ac:dyDescent="0.25">
      <c r="B35" s="124"/>
      <c r="C35" s="84"/>
      <c r="D35" s="84"/>
      <c r="E35" s="84"/>
      <c r="F35" s="84"/>
      <c r="G35" s="84"/>
      <c r="H35" s="84"/>
      <c r="I35" s="84"/>
      <c r="J35" s="84"/>
      <c r="K35" s="84"/>
      <c r="L35" s="125"/>
    </row>
    <row r="36" spans="2:12" ht="55.5" customHeight="1" thickBot="1" x14ac:dyDescent="0.3">
      <c r="B36" s="126"/>
      <c r="C36" s="127"/>
      <c r="D36" s="127"/>
      <c r="E36" s="127"/>
      <c r="F36" s="127"/>
      <c r="G36" s="127"/>
      <c r="H36" s="127"/>
      <c r="I36" s="127"/>
      <c r="J36" s="127"/>
      <c r="K36" s="127"/>
      <c r="L36" s="128"/>
    </row>
    <row r="37" spans="2:12" ht="5.25" customHeight="1" thickBot="1" x14ac:dyDescent="0.3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</row>
    <row r="38" spans="2:12" x14ac:dyDescent="0.25"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23"/>
    </row>
    <row r="39" spans="2:12" x14ac:dyDescent="0.25">
      <c r="B39" s="124"/>
      <c r="C39" s="84"/>
      <c r="D39" s="84"/>
      <c r="E39" s="84"/>
      <c r="F39" s="84"/>
      <c r="G39" s="84"/>
      <c r="H39" s="84"/>
      <c r="I39" s="84"/>
      <c r="J39" s="84"/>
      <c r="K39" s="84"/>
      <c r="L39" s="125"/>
    </row>
    <row r="40" spans="2:12" x14ac:dyDescent="0.25">
      <c r="B40" s="124"/>
      <c r="C40" s="84"/>
      <c r="D40" s="84"/>
      <c r="E40" s="84"/>
      <c r="F40" s="84"/>
      <c r="G40" s="84"/>
      <c r="H40" s="84"/>
      <c r="I40" s="84"/>
      <c r="J40" s="84"/>
      <c r="K40" s="84"/>
      <c r="L40" s="125"/>
    </row>
    <row r="41" spans="2:12" x14ac:dyDescent="0.25">
      <c r="B41" s="124"/>
      <c r="C41" s="84"/>
      <c r="D41" s="84"/>
      <c r="E41" s="84"/>
      <c r="F41" s="84"/>
      <c r="G41" s="84"/>
      <c r="H41" s="84"/>
      <c r="I41" s="84"/>
      <c r="J41" s="84"/>
      <c r="K41" s="84"/>
      <c r="L41" s="125"/>
    </row>
    <row r="42" spans="2:12" x14ac:dyDescent="0.25">
      <c r="B42" s="124"/>
      <c r="C42" s="84"/>
      <c r="D42" s="84"/>
      <c r="E42" s="84"/>
      <c r="F42" s="84"/>
      <c r="G42" s="84"/>
      <c r="H42" s="84"/>
      <c r="I42" s="84"/>
      <c r="J42" s="84"/>
      <c r="K42" s="84"/>
      <c r="L42" s="125"/>
    </row>
    <row r="43" spans="2:12" x14ac:dyDescent="0.25">
      <c r="B43" s="124"/>
      <c r="C43" s="84"/>
      <c r="D43" s="84"/>
      <c r="E43" s="84"/>
      <c r="F43" s="84"/>
      <c r="G43" s="84"/>
      <c r="H43" s="84"/>
      <c r="I43" s="84"/>
      <c r="J43" s="84"/>
      <c r="K43" s="84"/>
      <c r="L43" s="125"/>
    </row>
    <row r="44" spans="2:12" x14ac:dyDescent="0.25">
      <c r="B44" s="124"/>
      <c r="C44" s="84"/>
      <c r="D44" s="84"/>
      <c r="E44" s="84"/>
      <c r="F44" s="84"/>
      <c r="G44" s="84"/>
      <c r="H44" s="84"/>
      <c r="I44" s="84"/>
      <c r="J44" s="84"/>
      <c r="K44" s="84"/>
      <c r="L44" s="125"/>
    </row>
    <row r="45" spans="2:12" x14ac:dyDescent="0.25">
      <c r="B45" s="124"/>
      <c r="C45" s="84"/>
      <c r="D45" s="84"/>
      <c r="E45" s="84"/>
      <c r="F45" s="84"/>
      <c r="G45" s="84"/>
      <c r="H45" s="84"/>
      <c r="I45" s="84"/>
      <c r="J45" s="84"/>
      <c r="K45" s="84"/>
      <c r="L45" s="125"/>
    </row>
    <row r="46" spans="2:12" x14ac:dyDescent="0.25">
      <c r="B46" s="124"/>
      <c r="C46" s="84"/>
      <c r="D46" s="84"/>
      <c r="E46" s="84"/>
      <c r="F46" s="84"/>
      <c r="G46" s="84"/>
      <c r="H46" s="84"/>
      <c r="I46" s="84"/>
      <c r="J46" s="84"/>
      <c r="K46" s="84"/>
      <c r="L46" s="125"/>
    </row>
    <row r="47" spans="2:12" x14ac:dyDescent="0.25">
      <c r="B47" s="124"/>
      <c r="C47" s="84"/>
      <c r="D47" s="84"/>
      <c r="E47" s="84"/>
      <c r="F47" s="84"/>
      <c r="G47" s="84"/>
      <c r="H47" s="84"/>
      <c r="I47" s="84"/>
      <c r="J47" s="84"/>
      <c r="K47" s="84"/>
      <c r="L47" s="125"/>
    </row>
    <row r="48" spans="2:12" ht="26.25" customHeight="1" thickBot="1" x14ac:dyDescent="0.3">
      <c r="B48" s="126"/>
      <c r="C48" s="127"/>
      <c r="D48" s="127"/>
      <c r="E48" s="127"/>
      <c r="F48" s="127"/>
      <c r="G48" s="127"/>
      <c r="H48" s="127"/>
      <c r="I48" s="127"/>
      <c r="J48" s="127"/>
      <c r="K48" s="127"/>
      <c r="L48" s="128"/>
    </row>
    <row r="49" x14ac:dyDescent="0.25"/>
  </sheetData>
  <sheetProtection algorithmName="SHA-512" hashValue="+Yv0FLwNTPVWPwxW8JOG3mkDWvKdNYCbYhXgTn+QUsRuJVnNurrwF8pmtrWAl15B/Exsp1cBUlbEPsESAt2GTg==" saltValue="ruPvW0O5edygX1y8msgnxQ==" spinCount="100000" sheet="1" objects="1" scenarios="1"/>
  <mergeCells count="43">
    <mergeCell ref="B1:L1"/>
    <mergeCell ref="L17:L18"/>
    <mergeCell ref="H15:H16"/>
    <mergeCell ref="I15:I16"/>
    <mergeCell ref="J15:J16"/>
    <mergeCell ref="K15:K16"/>
    <mergeCell ref="L15:L16"/>
    <mergeCell ref="H17:H18"/>
    <mergeCell ref="I17:I18"/>
    <mergeCell ref="J17:J18"/>
    <mergeCell ref="K17:K18"/>
    <mergeCell ref="E15:F16"/>
    <mergeCell ref="G15:G16"/>
    <mergeCell ref="B8:C8"/>
    <mergeCell ref="E8:F8"/>
    <mergeCell ref="K8:L8"/>
    <mergeCell ref="B7:C7"/>
    <mergeCell ref="B2:L2"/>
    <mergeCell ref="B21:L36"/>
    <mergeCell ref="E7:F7"/>
    <mergeCell ref="H7:I7"/>
    <mergeCell ref="B3:L3"/>
    <mergeCell ref="B4:D4"/>
    <mergeCell ref="B5:D5"/>
    <mergeCell ref="B6:D6"/>
    <mergeCell ref="E4:L4"/>
    <mergeCell ref="K5:L5"/>
    <mergeCell ref="K6:L6"/>
    <mergeCell ref="E5:I5"/>
    <mergeCell ref="E6:I6"/>
    <mergeCell ref="K7:L7"/>
    <mergeCell ref="B38:L48"/>
    <mergeCell ref="B37:L37"/>
    <mergeCell ref="B20:L20"/>
    <mergeCell ref="V11:W11"/>
    <mergeCell ref="X11:Y11"/>
    <mergeCell ref="R11:S11"/>
    <mergeCell ref="T11:U11"/>
    <mergeCell ref="B19:C19"/>
    <mergeCell ref="E19:F19"/>
    <mergeCell ref="P11:Q11"/>
    <mergeCell ref="E17:F18"/>
    <mergeCell ref="G17:G18"/>
  </mergeCells>
  <dataValidations count="1">
    <dataValidation type="list" allowBlank="1" showInputMessage="1" showErrorMessage="1" sqref="J7">
      <formula1>$N$3:$N$7</formula1>
    </dataValidation>
  </dataValidation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Granulometría Arenas</vt:lpstr>
      <vt:lpstr>Granulometría Gravas</vt:lpstr>
      <vt:lpstr>'Granulometría Arenas'!Área_de_impresión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 Alexis Yandun Lopez</dc:creator>
  <cp:lastModifiedBy>Diego Alejandro Rico Gamarra</cp:lastModifiedBy>
  <cp:lastPrinted>2020-07-27T17:18:16Z</cp:lastPrinted>
  <dcterms:created xsi:type="dcterms:W3CDTF">2017-10-12T15:24:40Z</dcterms:created>
  <dcterms:modified xsi:type="dcterms:W3CDTF">2020-07-27T17:27:51Z</dcterms:modified>
</cp:coreProperties>
</file>