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ackup1\Documents\Mercadeo 2\"/>
    </mc:Choice>
  </mc:AlternateContent>
  <workbookProtection workbookAlgorithmName="SHA-512" workbookHashValue="ttrQE/R8I+o+nzBwMXNkMJcNZUfkzvHuxIs9YLZ0FsTblMnmeGPhAS5ONLQp3TtvPY9RZws1LgERe3m/WzRDBQ==" workbookSaltValue="/bopR/H2x0YnOoiQE95HnQ==" workbookSpinCount="100000" lockStructure="1"/>
  <bookViews>
    <workbookView xWindow="0" yWindow="0" windowWidth="19200" windowHeight="7790" tabRatio="911" firstSheet="1" activeTab="4"/>
  </bookViews>
  <sheets>
    <sheet name="LISTADO" sheetId="12" state="hidden" r:id="rId1"/>
    <sheet name=" BÁSICO" sheetId="7" r:id="rId2"/>
    <sheet name="CUBIERTAS" sheetId="15" r:id="rId3"/>
    <sheet name="PARKING" sheetId="14" r:id="rId4"/>
    <sheet name="PUENTES" sheetId="21" r:id="rId5"/>
  </sheets>
  <definedNames>
    <definedName name="_xlnm.Print_Area" localSheetId="1">' BÁSICO'!$B$1:$N$39</definedName>
    <definedName name="_xlnm.Print_Area" localSheetId="2">CUBIERTAS!$B$1:$N$47</definedName>
    <definedName name="_xlnm.Print_Area" localSheetId="3">PARKING!$B$1:$N$47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21" l="1"/>
  <c r="L23" i="21"/>
  <c r="L20" i="21"/>
  <c r="L17" i="21"/>
  <c r="L16" i="21"/>
  <c r="C16" i="21"/>
  <c r="F33" i="12"/>
  <c r="M18" i="14"/>
  <c r="I18" i="14"/>
  <c r="G18" i="14"/>
  <c r="M18" i="15"/>
  <c r="I18" i="15"/>
  <c r="G18" i="15"/>
  <c r="M17" i="7"/>
  <c r="I17" i="7"/>
  <c r="G17" i="7"/>
  <c r="F31" i="12"/>
  <c r="F32" i="12"/>
  <c r="F22" i="12"/>
  <c r="F23" i="12"/>
  <c r="L27" i="15"/>
  <c r="M26" i="15"/>
  <c r="I26" i="15"/>
  <c r="G26" i="15"/>
  <c r="L26" i="15"/>
  <c r="L22" i="15"/>
  <c r="L19" i="15"/>
  <c r="L18" i="15"/>
  <c r="C18" i="15"/>
  <c r="I26" i="14"/>
  <c r="G26" i="14"/>
  <c r="L26" i="14"/>
  <c r="F24" i="12"/>
  <c r="L27" i="14"/>
  <c r="M26" i="14"/>
  <c r="L22" i="14"/>
  <c r="L19" i="14"/>
  <c r="L18" i="14"/>
  <c r="C18" i="14"/>
  <c r="C17" i="7"/>
  <c r="D18" i="12"/>
  <c r="L21" i="7"/>
  <c r="L18" i="7"/>
  <c r="L17" i="7"/>
  <c r="F11" i="12"/>
  <c r="F13" i="12"/>
  <c r="F12" i="12"/>
</calcChain>
</file>

<file path=xl/sharedStrings.xml><?xml version="1.0" encoding="utf-8"?>
<sst xmlns="http://schemas.openxmlformats.org/spreadsheetml/2006/main" count="252" uniqueCount="94">
  <si>
    <t>EUCOFLEX PRIMER GC</t>
  </si>
  <si>
    <t>EUCOFILLER MEDIO</t>
  </si>
  <si>
    <t>Unidad</t>
  </si>
  <si>
    <t>Bolsas * 30 kg</t>
  </si>
  <si>
    <t>EUCOFLEX ACABADO L
Blanco/Gris/Incoloro</t>
  </si>
  <si>
    <t>EUCOFLEX ACABADO L + EUCOFLEX PIGMENTO PU (otros colores)</t>
  </si>
  <si>
    <t xml:space="preserve">IMPORTANTE </t>
  </si>
  <si>
    <t>HOJAS TECNICAS</t>
  </si>
  <si>
    <t>ASESORIA TÉCNICA</t>
  </si>
  <si>
    <t>VERSION MARZO 2020</t>
  </si>
  <si>
    <t>Para mayor información sobre nuestros productos o una cotización de los mismos, puede comunicarse con su asesor de confianza, o a nuestra linea de atención al cliente (1) 8698787 o escribirnos al correo atencioncliente@toxement.com.co</t>
  </si>
  <si>
    <t>Eucoflex Acabado L</t>
  </si>
  <si>
    <t>Eucoflex Acabado PA 2C</t>
  </si>
  <si>
    <t>http://www.toxement.com.co/media/3699/eucoflex-acabado-l.pdf</t>
  </si>
  <si>
    <t>http://www.toxement.com.co/media/3700/eucoflex-acabado-pa-2c.pdf</t>
  </si>
  <si>
    <t xml:space="preserve"> </t>
  </si>
  <si>
    <t>EUCOFLEX CALIENTE</t>
  </si>
  <si>
    <t>EUCOFLEX ACABADO PISCINAS + EUCOFLEX PIGMENTO PU (todos los colores)</t>
  </si>
  <si>
    <t>EUCOFLEX ACABADO PISCINAS incoloro</t>
  </si>
  <si>
    <t>ITEM</t>
  </si>
  <si>
    <t>DESCRIPCIÓN</t>
  </si>
  <si>
    <t>CONFORMACIÓN DEL KIT</t>
  </si>
  <si>
    <t>RENDIMIENTO</t>
  </si>
  <si>
    <t>Imprimante</t>
  </si>
  <si>
    <t>Kit x</t>
  </si>
  <si>
    <t>Kg</t>
  </si>
  <si>
    <t>Bolsa x</t>
  </si>
  <si>
    <t>Bolsas x 30 Kg</t>
  </si>
  <si>
    <t>TANQUE DE AGUA POTABLE</t>
  </si>
  <si>
    <t>TANQUE DE AGUA RESIDUAL O RESISTENCIA QUIMICA</t>
  </si>
  <si>
    <t>Membrana</t>
  </si>
  <si>
    <t>UNIDADES REQUERIDAS
 (Incluye 5% de desperdicios)</t>
  </si>
  <si>
    <r>
      <t>ÁREA (m</t>
    </r>
    <r>
      <rPr>
        <b/>
        <vertAlign val="superscript"/>
        <sz val="11"/>
        <color theme="0"/>
        <rFont val="Century Gothic"/>
        <family val="2"/>
      </rPr>
      <t>2</t>
    </r>
    <r>
      <rPr>
        <b/>
        <sz val="11"/>
        <color theme="0"/>
        <rFont val="Century Gothic"/>
        <family val="2"/>
      </rPr>
      <t>)</t>
    </r>
  </si>
  <si>
    <r>
      <t>Kg/m</t>
    </r>
    <r>
      <rPr>
        <vertAlign val="superscript"/>
        <sz val="11"/>
        <rFont val="Century Gothic"/>
        <family val="2"/>
      </rPr>
      <t>2</t>
    </r>
  </si>
  <si>
    <t>COD</t>
  </si>
  <si>
    <t>REND</t>
  </si>
  <si>
    <t>PRESENTACION</t>
  </si>
  <si>
    <t>Cant Present</t>
  </si>
  <si>
    <t>PRIMER</t>
  </si>
  <si>
    <t xml:space="preserve">EUCOFLEX PRIMER </t>
  </si>
  <si>
    <r>
      <t>Kg/m</t>
    </r>
    <r>
      <rPr>
        <vertAlign val="superscript"/>
        <sz val="11"/>
        <rFont val="Century Gothic"/>
        <family val="2"/>
      </rPr>
      <t xml:space="preserve">2  </t>
    </r>
  </si>
  <si>
    <t>Kits x 400 Kg</t>
  </si>
  <si>
    <t>Puesta al servicio en 7 días</t>
  </si>
  <si>
    <t>Puesta al servicio entre 7 a 10 días</t>
  </si>
  <si>
    <t>Puesta al servicio en 24 horas</t>
  </si>
  <si>
    <t>Selección del Sistema</t>
  </si>
  <si>
    <t>REND ÁREA VERTICAL</t>
  </si>
  <si>
    <t>REND ÁREA HORIZONTAL</t>
  </si>
  <si>
    <t>Superficie horizontal: 1 capa pigmentado de 0,25 kg/m2 + 1 capa incolora de 0,25 kg/m2</t>
  </si>
  <si>
    <t>Superficie vertical: 3 capas pigmentadas de 0,15 kg/m2 c/u.</t>
  </si>
  <si>
    <t>Superficie horizontal: 2 capas pigmentadas de 0,25 kg/m2 c/u.</t>
  </si>
  <si>
    <t>Superficie vertical: 2 capas incoloras de 0,15 kg/m2 c/u.</t>
  </si>
  <si>
    <t>Superficie horizontal: 1 capa incolora de 0,25 kg/m2 c/u.</t>
  </si>
  <si>
    <t>Superficie vertical: 2 capas pigmentadas de 0,15 kg/m2 + 1 capa incolora de 0,20 kg/m2</t>
  </si>
  <si>
    <t xml:space="preserve">Superficie vertical: 3 capas  pigmentadas de 0,15 kg/m2 </t>
  </si>
  <si>
    <t>Superficie vertical: 2 capas  pigmentadas de 0,15 kg/m3</t>
  </si>
  <si>
    <t xml:space="preserve">Superficie horizontal: 2 capas pigmentado de 0,25 kg/m2 </t>
  </si>
  <si>
    <t xml:space="preserve">Superficie horizontal: 1 capa pigmentado de 0,25 kg/m2 </t>
  </si>
  <si>
    <t>DOSIFICACIÓN</t>
  </si>
  <si>
    <t>PRESENTACIÓN</t>
  </si>
  <si>
    <t>UNIDAD</t>
  </si>
  <si>
    <t>Recubrimiento Alifático:Resistente a luz y radiación UV. (Opcional). El uso del Eucofiller para el recubrimiento es opcional si se quiere una superficie antideslizante</t>
  </si>
  <si>
    <t>NOTA 3: Seleccione de la lista despegable el tiempo que necesite dar al servicio, y posteriormente el recubrimiento de acuerdo al acabado: incoloro o de color.</t>
  </si>
  <si>
    <t>EUCOFLEX ACABADO PA 2C (todos los colores)</t>
  </si>
  <si>
    <t>Recuerde que una unidad de Eucoflex Caliente le rinde para 190 m2 aproximadamente.</t>
  </si>
  <si>
    <t>Kits x 5 kg</t>
  </si>
  <si>
    <t>Kits x 3 kg</t>
  </si>
  <si>
    <t>Cuñete* 15 kg</t>
  </si>
  <si>
    <t>Cuñete* 24 kg</t>
  </si>
  <si>
    <t>Cuñete* 25 kg</t>
  </si>
  <si>
    <t>Cuñete* 20 kg</t>
  </si>
  <si>
    <t>* Los rendimientos aquí consignados son consumos teoricos y promediados, sin embargo estos pueden presentar variaciones de acuerdo a la porosidad de la superficie y/o otras condiciones de la aplicación..
* Los consumos de imprimante se toman realizando aplicación a dos capas</t>
  </si>
  <si>
    <t xml:space="preserve">* Los rendimientos aquí consignados son consumos teoricos y promediados, sin embargo estos pueden presentar variaciones de acuerdo a la porosidad de la superficie y/o otras condiciones de la aplicación.
* Los consumos de imprimante y recubrimiento se toman realizando aplicación a dos capas.
</t>
  </si>
  <si>
    <t>OBSERVACIÓN</t>
  </si>
  <si>
    <t>Recuerde que una unidad de Eucoflex Caliente le rinde para 114 m2 aproximadamente.</t>
  </si>
  <si>
    <t>EUCOFLEX PU QC  secado rápido - 1 hora a 27°C y 60% HR*</t>
  </si>
  <si>
    <t>EUCOFLEX PU ST secado 8-9 horas a 24°C y 52% HR*</t>
  </si>
  <si>
    <t>RECUBRIMIENTO PARA CUBIERTA</t>
  </si>
  <si>
    <t>RECUBRIMIENTO PARA PISCINA CUBIERTA</t>
  </si>
  <si>
    <t>RECUBRIMIENTO PARA PARKING</t>
  </si>
  <si>
    <t>RECUBRIMIENTO PARA PISCINAS EXPUESTAS</t>
  </si>
  <si>
    <t>NOTA 2: Seleccione de la lista despegable el primer a utilizar. Para concreto verde use Eucoflex Primer GC</t>
  </si>
  <si>
    <t>NOTA 1: Ingrese el área a impermeabilizar en la casilla de color</t>
  </si>
  <si>
    <t xml:space="preserve">IMPERMEABILIZACIÓN CON EUCOFLEX HB - POLIUREA HIBRIDA DE APLICACIÓN EN CALIENTE 
</t>
  </si>
  <si>
    <r>
      <rPr>
        <b/>
        <sz val="11"/>
        <rFont val="Century Gothic"/>
        <family val="2"/>
      </rPr>
      <t xml:space="preserve">EUCOFLEX HB BÁSICO: </t>
    </r>
    <r>
      <rPr>
        <sz val="11"/>
        <rFont val="Century Gothic"/>
        <family val="2"/>
      </rPr>
      <t xml:space="preserve">Sistema de impermeabilización de una superficie de concreto por medio de una membrana elastomérica híbrida continua, de alto espesor, sin juntas, aplicada con una máquina de proyección en caliente, capaz de puentear las posibles fisuras del sustrato. </t>
    </r>
  </si>
  <si>
    <r>
      <t xml:space="preserve">EUCOFLEX HB CUBIERTAS: </t>
    </r>
    <r>
      <rPr>
        <sz val="11"/>
        <rFont val="Century Gothic"/>
        <family val="2"/>
      </rPr>
      <t>Sistema de impermeabilización de cubiertas, terrazas y balcones. Basada en una resina de poliurea híbrida aplicada con una máquina de proyección en caliente  y con un acabado alifático protector. Resistente al paso peatonal ligero/intenso. Posibilidad de acabado antideslizante.</t>
    </r>
  </si>
  <si>
    <t>EUCOFLEX HB + EUCOFLEX PIGMENTO PS</t>
  </si>
  <si>
    <t>Recuerde que una unidad de Eucoflex HB le rinde para 190 m2 aproximadamente.</t>
  </si>
  <si>
    <r>
      <t>EUCOFLEX HB PARKING:</t>
    </r>
    <r>
      <rPr>
        <sz val="11"/>
        <rFont val="Century Gothic"/>
        <family val="2"/>
      </rPr>
      <t>Sistema de impermeabilización con una membrana elastomérica continua, de alto espesor y sin juntas, aplicada con una máquina de proyección en caliente, capaz de puentear las posibles fisuras del sustrato y además resistir perfectamente el tráfico de automóviles en una cubierta de parqueadero.</t>
    </r>
  </si>
  <si>
    <t>CAPA PROTECTORA DE ACABADO: sirve como imprimante para el asfalto. Color negro</t>
  </si>
  <si>
    <t>EUCOFLEX PRIMER PU FL</t>
  </si>
  <si>
    <r>
      <rPr>
        <b/>
        <sz val="11"/>
        <rFont val="Century Gothic"/>
        <family val="2"/>
      </rPr>
      <t xml:space="preserve">EUCOFLEX HB PUENTES: </t>
    </r>
    <r>
      <rPr>
        <sz val="11"/>
        <rFont val="Century Gothic"/>
        <family val="2"/>
      </rPr>
      <t>Sistema de impermeabilización de tableros de puente de forma rápida y efectiva, siguiendo los requerimientos de la normativa Europea. Consiste en una poliurea híbrida, aplicada con una máquina de proyección en caliente, que presenta una estabilidad al asfalto caliente de hasta 220°C. Se aplica a un espesor mínimo de 2 mm. Sistema con certificado ETE para 25 años, según la norma ETAG 033</t>
    </r>
  </si>
  <si>
    <t>Cuñete * 20 kg</t>
  </si>
  <si>
    <t>* Los rendimientos aquí consignados son consumos teoricos y promediados, sin embargo estos pueden presentar variaciones de acuerdo a la porosidad de la superficie y/o otras condiciones de la aplicación..
* Los consumos de imprimante y acabado se toman realizando aplicación a dos capas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</si>
</sst>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_);_(* \(#,##0.0\);_(* &quot;-&quot;??_);_(@_)"/>
  </numFmts>
  <fonts count="23" x14ac:knownFonts="1">
    <font>
      <sz val="11"/>
      <color theme="1"/>
      <name val="Calibri"/>
      <family val="2"/>
      <scheme val="minor"/>
    </font>
    <font>
      <b/>
      <sz val="11"/>
      <color theme="1"/>
      <name val="Calibri"/>
      <family val="2"/>
      <scheme val="minor"/>
    </font>
    <font>
      <b/>
      <sz val="16"/>
      <color theme="0"/>
      <name val="Calibri"/>
      <family val="2"/>
      <scheme val="minor"/>
    </font>
    <font>
      <sz val="11"/>
      <name val="Calibri"/>
      <family val="2"/>
      <scheme val="minor"/>
    </font>
    <font>
      <b/>
      <sz val="11"/>
      <name val="Century Gothic"/>
      <family val="2"/>
    </font>
    <font>
      <sz val="11"/>
      <name val="Century Gothic"/>
      <family val="2"/>
    </font>
    <font>
      <sz val="11"/>
      <color theme="1"/>
      <name val="Century Gothic"/>
      <family val="2"/>
    </font>
    <font>
      <b/>
      <sz val="11"/>
      <color rgb="FF00B050"/>
      <name val="Century Gothic"/>
      <family val="2"/>
    </font>
    <font>
      <u/>
      <sz val="11"/>
      <color theme="10"/>
      <name val="Calibri"/>
      <family val="2"/>
      <scheme val="minor"/>
    </font>
    <font>
      <b/>
      <sz val="11"/>
      <color theme="1"/>
      <name val="Century Gothic"/>
      <family val="2"/>
    </font>
    <font>
      <b/>
      <sz val="9"/>
      <color rgb="FFC00000"/>
      <name val="Century Gothic"/>
      <family val="2"/>
    </font>
    <font>
      <b/>
      <sz val="10"/>
      <color theme="1"/>
      <name val="Calibri"/>
      <family val="2"/>
      <scheme val="minor"/>
    </font>
    <font>
      <sz val="11"/>
      <color theme="1"/>
      <name val="Calibri"/>
      <family val="2"/>
      <scheme val="minor"/>
    </font>
    <font>
      <b/>
      <sz val="10"/>
      <name val="Calibri"/>
      <family val="2"/>
      <scheme val="minor"/>
    </font>
    <font>
      <sz val="10"/>
      <name val="Century Gothic"/>
      <family val="2"/>
    </font>
    <font>
      <b/>
      <sz val="11"/>
      <color theme="0"/>
      <name val="Century Gothic"/>
      <family val="2"/>
    </font>
    <font>
      <b/>
      <sz val="10"/>
      <color theme="1"/>
      <name val="Century Gothic"/>
      <family val="2"/>
    </font>
    <font>
      <b/>
      <sz val="10"/>
      <color theme="0"/>
      <name val="Century Gothic"/>
      <family val="2"/>
    </font>
    <font>
      <sz val="10"/>
      <color theme="1"/>
      <name val="Calibri"/>
      <family val="2"/>
    </font>
    <font>
      <b/>
      <vertAlign val="superscript"/>
      <sz val="11"/>
      <color theme="0"/>
      <name val="Century Gothic"/>
      <family val="2"/>
    </font>
    <font>
      <vertAlign val="superscript"/>
      <sz val="11"/>
      <name val="Century Gothic"/>
      <family val="2"/>
    </font>
    <font>
      <sz val="10"/>
      <color theme="1"/>
      <name val="Calibri"/>
      <family val="2"/>
      <scheme val="minor"/>
    </font>
    <font>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50"/>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auto="1"/>
      </top>
      <bottom style="thin">
        <color auto="1"/>
      </bottom>
      <diagonal/>
    </border>
    <border>
      <left/>
      <right style="medium">
        <color indexed="64"/>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diagonal/>
    </border>
    <border>
      <left style="thin">
        <color auto="1"/>
      </left>
      <right/>
      <top style="thin">
        <color auto="1"/>
      </top>
      <bottom/>
      <diagonal/>
    </border>
    <border>
      <left style="medium">
        <color indexed="64"/>
      </left>
      <right/>
      <top style="medium">
        <color indexed="64"/>
      </top>
      <bottom style="thin">
        <color auto="1"/>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medium">
        <color theme="1"/>
      </left>
      <right style="thin">
        <color auto="1"/>
      </right>
      <top/>
      <bottom style="medium">
        <color indexed="64"/>
      </bottom>
      <diagonal/>
    </border>
    <border>
      <left style="medium">
        <color indexed="64"/>
      </left>
      <right/>
      <top style="medium">
        <color theme="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auto="1"/>
      </left>
      <right style="medium">
        <color indexed="64"/>
      </right>
      <top style="medium">
        <color theme="1"/>
      </top>
      <bottom style="medium">
        <color indexed="64"/>
      </bottom>
      <diagonal/>
    </border>
    <border>
      <left style="medium">
        <color indexed="64"/>
      </left>
      <right style="medium">
        <color indexed="64"/>
      </right>
      <top/>
      <bottom/>
      <diagonal/>
    </border>
    <border>
      <left style="medium">
        <color indexed="64"/>
      </left>
      <right style="medium">
        <color theme="1"/>
      </right>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thin">
        <color auto="1"/>
      </bottom>
      <diagonal/>
    </border>
    <border>
      <left style="medium">
        <color auto="1"/>
      </left>
      <right style="thin">
        <color auto="1"/>
      </right>
      <top/>
      <bottom style="thin">
        <color auto="1"/>
      </bottom>
      <diagonal/>
    </border>
  </borders>
  <cellStyleXfs count="3">
    <xf numFmtId="0" fontId="0" fillId="0" borderId="0"/>
    <xf numFmtId="0" fontId="8" fillId="0" borderId="0" applyNumberFormat="0" applyFill="0" applyBorder="0" applyAlignment="0" applyProtection="0"/>
    <xf numFmtId="43" fontId="12" fillId="0" borderId="0" applyFont="0" applyFill="0" applyBorder="0" applyAlignment="0" applyProtection="0"/>
  </cellStyleXfs>
  <cellXfs count="302">
    <xf numFmtId="0" fontId="0" fillId="0" borderId="0" xfId="0"/>
    <xf numFmtId="0" fontId="0" fillId="2" borderId="0" xfId="0" applyFill="1" applyProtection="1"/>
    <xf numFmtId="0" fontId="0" fillId="2" borderId="7" xfId="0" applyFill="1" applyBorder="1" applyProtection="1"/>
    <xf numFmtId="0" fontId="0" fillId="2" borderId="0" xfId="0" applyFill="1" applyBorder="1" applyProtection="1"/>
    <xf numFmtId="0" fontId="0" fillId="2" borderId="0" xfId="0" applyFill="1" applyBorder="1" applyAlignment="1" applyProtection="1">
      <alignment horizontal="center" vertical="center"/>
    </xf>
    <xf numFmtId="0" fontId="1" fillId="2" borderId="0" xfId="0" applyFont="1" applyFill="1" applyBorder="1" applyProtection="1"/>
    <xf numFmtId="0" fontId="0" fillId="2" borderId="5" xfId="0" applyFill="1" applyBorder="1" applyProtection="1"/>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0" fillId="2" borderId="4" xfId="0" applyFill="1" applyBorder="1" applyProtection="1"/>
    <xf numFmtId="0" fontId="0" fillId="2" borderId="6" xfId="0" applyFill="1" applyBorder="1" applyProtection="1"/>
    <xf numFmtId="0" fontId="3" fillId="2" borderId="4" xfId="1" applyFont="1" applyFill="1" applyBorder="1" applyAlignment="1" applyProtection="1">
      <alignment vertical="top"/>
    </xf>
    <xf numFmtId="0" fontId="0" fillId="0" borderId="0" xfId="0" applyFill="1" applyProtection="1"/>
    <xf numFmtId="0" fontId="8" fillId="2" borderId="0" xfId="1" applyFont="1" applyFill="1" applyBorder="1" applyAlignment="1" applyProtection="1">
      <alignment vertical="top"/>
    </xf>
    <xf numFmtId="0" fontId="8" fillId="2" borderId="0" xfId="1" applyFont="1" applyFill="1" applyBorder="1" applyAlignment="1" applyProtection="1">
      <alignment vertical="top" wrapText="1"/>
    </xf>
    <xf numFmtId="0" fontId="1" fillId="2" borderId="7" xfId="0" applyFont="1" applyFill="1" applyBorder="1" applyProtection="1"/>
    <xf numFmtId="0" fontId="0" fillId="2" borderId="8" xfId="0" applyFont="1" applyFill="1" applyBorder="1" applyAlignment="1" applyProtection="1">
      <alignment horizontal="center" vertical="center"/>
    </xf>
    <xf numFmtId="0" fontId="0" fillId="2" borderId="4" xfId="0" applyFill="1" applyBorder="1" applyAlignment="1" applyProtection="1"/>
    <xf numFmtId="0" fontId="18" fillId="0" borderId="12" xfId="0" applyFont="1" applyBorder="1" applyAlignment="1" applyProtection="1">
      <alignment vertical="center" wrapText="1"/>
    </xf>
    <xf numFmtId="0" fontId="18" fillId="0" borderId="17" xfId="0" applyFont="1" applyBorder="1" applyAlignment="1" applyProtection="1">
      <alignment vertical="center" wrapText="1"/>
    </xf>
    <xf numFmtId="0" fontId="0" fillId="0" borderId="0" xfId="0" applyFill="1" applyBorder="1" applyProtection="1"/>
    <xf numFmtId="0" fontId="5" fillId="0" borderId="24"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6" xfId="0" applyFont="1" applyBorder="1" applyAlignment="1" applyProtection="1">
      <alignment vertical="center" wrapText="1"/>
    </xf>
    <xf numFmtId="0" fontId="4" fillId="4" borderId="10" xfId="0" applyFont="1" applyFill="1" applyBorder="1" applyAlignment="1" applyProtection="1">
      <alignment vertical="top" wrapText="1"/>
    </xf>
    <xf numFmtId="0" fontId="4" fillId="4" borderId="11" xfId="0" applyFont="1" applyFill="1" applyBorder="1" applyAlignment="1" applyProtection="1">
      <alignment horizontal="center" vertical="top" wrapText="1"/>
    </xf>
    <xf numFmtId="0" fontId="5" fillId="4" borderId="31" xfId="0" applyFont="1" applyFill="1" applyBorder="1" applyAlignment="1" applyProtection="1">
      <alignment horizontal="center" vertical="center" wrapText="1"/>
    </xf>
    <xf numFmtId="0" fontId="4" fillId="4" borderId="32" xfId="0" applyFont="1" applyFill="1" applyBorder="1" applyAlignment="1" applyProtection="1">
      <alignment horizontal="left" vertical="center" wrapText="1"/>
    </xf>
    <xf numFmtId="0" fontId="5" fillId="4" borderId="33"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3"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5" fillId="0" borderId="49" xfId="0" applyFont="1" applyBorder="1" applyAlignment="1" applyProtection="1">
      <alignment horizontal="left" vertical="center" wrapText="1"/>
    </xf>
    <xf numFmtId="0" fontId="5" fillId="0" borderId="28" xfId="0" applyFont="1" applyBorder="1" applyAlignment="1" applyProtection="1">
      <alignment horizontal="center" vertical="center"/>
    </xf>
    <xf numFmtId="0" fontId="5" fillId="0" borderId="50"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2" borderId="48" xfId="0" applyFont="1" applyFill="1" applyBorder="1" applyAlignment="1" applyProtection="1">
      <alignment horizontal="left" vertical="center" wrapText="1"/>
    </xf>
    <xf numFmtId="0" fontId="5" fillId="0" borderId="52" xfId="0" applyFont="1" applyBorder="1" applyAlignment="1" applyProtection="1">
      <alignment vertical="center" wrapText="1"/>
    </xf>
    <xf numFmtId="0" fontId="5" fillId="2" borderId="40" xfId="0" applyFont="1" applyFill="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8" xfId="0" applyFont="1" applyBorder="1" applyAlignment="1" applyProtection="1">
      <alignment vertical="center" wrapText="1"/>
    </xf>
    <xf numFmtId="1" fontId="5" fillId="2" borderId="37" xfId="0" applyNumberFormat="1" applyFont="1" applyFill="1" applyBorder="1" applyAlignment="1" applyProtection="1">
      <alignment horizontal="center" vertical="center"/>
    </xf>
    <xf numFmtId="1" fontId="5" fillId="2" borderId="53" xfId="0" applyNumberFormat="1" applyFont="1" applyFill="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1" fontId="5" fillId="2" borderId="44" xfId="0" applyNumberFormat="1" applyFont="1" applyFill="1" applyBorder="1" applyAlignment="1" applyProtection="1">
      <alignment horizontal="center" vertical="center"/>
    </xf>
    <xf numFmtId="0" fontId="5" fillId="0" borderId="13" xfId="0" applyFont="1" applyBorder="1" applyAlignment="1" applyProtection="1">
      <alignment horizontal="right" vertical="center" wrapText="1"/>
    </xf>
    <xf numFmtId="0" fontId="5" fillId="0" borderId="46" xfId="0" applyFont="1" applyBorder="1" applyAlignment="1" applyProtection="1">
      <alignment horizontal="right" vertical="center" wrapText="1"/>
    </xf>
    <xf numFmtId="0" fontId="0" fillId="0" borderId="4" xfId="0" applyFill="1" applyBorder="1" applyAlignment="1" applyProtection="1"/>
    <xf numFmtId="0" fontId="0" fillId="0" borderId="5" xfId="0" applyFill="1" applyBorder="1" applyProtection="1"/>
    <xf numFmtId="0" fontId="16" fillId="0" borderId="4" xfId="0" applyFont="1" applyFill="1" applyBorder="1" applyAlignment="1" applyProtection="1">
      <alignment horizontal="center" vertical="center"/>
    </xf>
    <xf numFmtId="0" fontId="14"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0" fontId="0" fillId="0" borderId="8" xfId="0" applyFill="1" applyBorder="1" applyProtection="1"/>
    <xf numFmtId="0" fontId="0" fillId="0" borderId="10" xfId="0" applyFill="1" applyBorder="1" applyProtection="1"/>
    <xf numFmtId="0" fontId="0" fillId="0" borderId="11" xfId="0" applyFill="1" applyBorder="1" applyProtection="1"/>
    <xf numFmtId="0" fontId="5" fillId="0" borderId="41" xfId="0" applyFont="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0" xfId="0" applyFont="1" applyBorder="1" applyAlignment="1" applyProtection="1">
      <alignment vertical="center" wrapText="1"/>
    </xf>
    <xf numFmtId="0" fontId="4" fillId="4" borderId="2" xfId="0" applyFont="1" applyFill="1" applyBorder="1" applyAlignment="1" applyProtection="1">
      <alignment vertical="top" wrapText="1"/>
    </xf>
    <xf numFmtId="0" fontId="4" fillId="4" borderId="2" xfId="0" applyFont="1" applyFill="1" applyBorder="1" applyAlignment="1" applyProtection="1">
      <alignment horizontal="center" vertical="top" wrapText="1"/>
    </xf>
    <xf numFmtId="0" fontId="5" fillId="0" borderId="46" xfId="0" applyFont="1" applyBorder="1" applyAlignment="1" applyProtection="1">
      <alignment horizontal="center" vertical="center" wrapText="1"/>
    </xf>
    <xf numFmtId="0" fontId="5" fillId="2" borderId="55"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0" borderId="27" xfId="0" applyFont="1" applyBorder="1" applyAlignment="1" applyProtection="1">
      <alignment horizontal="center" vertical="center"/>
    </xf>
    <xf numFmtId="0" fontId="5" fillId="4" borderId="1" xfId="0" applyFont="1" applyFill="1" applyBorder="1" applyAlignment="1" applyProtection="1">
      <alignment horizontal="center" vertical="top" wrapText="1"/>
    </xf>
    <xf numFmtId="0" fontId="5" fillId="4" borderId="2" xfId="0" applyFont="1" applyFill="1" applyBorder="1" applyAlignment="1" applyProtection="1">
      <alignment horizontal="center" vertical="center" wrapText="1"/>
    </xf>
    <xf numFmtId="0" fontId="4" fillId="4" borderId="3" xfId="0" applyFont="1" applyFill="1" applyBorder="1" applyAlignment="1" applyProtection="1">
      <alignment vertical="top" wrapText="1"/>
    </xf>
    <xf numFmtId="0" fontId="5" fillId="0" borderId="29" xfId="0" applyFont="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1" fontId="5" fillId="2" borderId="22" xfId="0" applyNumberFormat="1" applyFont="1" applyFill="1" applyBorder="1" applyAlignment="1" applyProtection="1">
      <alignment horizontal="center" vertical="center"/>
    </xf>
    <xf numFmtId="1" fontId="5" fillId="2" borderId="19" xfId="0" applyNumberFormat="1" applyFont="1" applyFill="1" applyBorder="1" applyAlignment="1" applyProtection="1">
      <alignment horizontal="center" vertical="center"/>
    </xf>
    <xf numFmtId="0" fontId="21" fillId="0" borderId="0" xfId="0" applyFont="1" applyAlignment="1">
      <alignment horizontal="center"/>
    </xf>
    <xf numFmtId="0" fontId="11" fillId="0" borderId="0" xfId="0" applyFont="1" applyAlignment="1">
      <alignment horizontal="center"/>
    </xf>
    <xf numFmtId="0" fontId="21" fillId="0" borderId="0" xfId="0" applyFont="1"/>
    <xf numFmtId="0" fontId="11" fillId="0" borderId="0" xfId="0" applyFont="1"/>
    <xf numFmtId="0" fontId="21" fillId="0" borderId="0" xfId="0" applyFont="1" applyBorder="1"/>
    <xf numFmtId="0" fontId="21" fillId="0" borderId="10"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2" xfId="0" applyFont="1" applyBorder="1" applyAlignment="1">
      <alignment horizontal="left" vertical="center" wrapText="1"/>
    </xf>
    <xf numFmtId="0" fontId="21" fillId="0" borderId="7" xfId="0" applyFont="1" applyBorder="1" applyAlignment="1">
      <alignment horizontal="left" vertical="center"/>
    </xf>
    <xf numFmtId="0" fontId="21" fillId="0" borderId="24" xfId="0" applyFont="1" applyBorder="1" applyAlignment="1">
      <alignment horizontal="left" vertical="center"/>
    </xf>
    <xf numFmtId="0" fontId="4" fillId="0" borderId="5" xfId="0" applyFont="1" applyBorder="1" applyAlignment="1" applyProtection="1">
      <alignment vertical="center" wrapText="1"/>
    </xf>
    <xf numFmtId="0" fontId="0" fillId="2" borderId="9" xfId="0" applyFill="1" applyBorder="1" applyAlignment="1" applyProtection="1"/>
    <xf numFmtId="0" fontId="0" fillId="2" borderId="10" xfId="0" applyFill="1" applyBorder="1" applyAlignment="1" applyProtection="1"/>
    <xf numFmtId="0" fontId="0" fillId="2" borderId="11" xfId="0" applyFill="1" applyBorder="1" applyAlignment="1" applyProtection="1"/>
    <xf numFmtId="0" fontId="21" fillId="5" borderId="4" xfId="0" applyFont="1" applyFill="1" applyBorder="1" applyAlignment="1">
      <alignment horizontal="left" vertical="center"/>
    </xf>
    <xf numFmtId="0" fontId="21" fillId="5" borderId="6" xfId="0" applyFont="1" applyFill="1" applyBorder="1" applyAlignment="1">
      <alignment horizontal="left" vertical="center"/>
    </xf>
    <xf numFmtId="0" fontId="21" fillId="5" borderId="0" xfId="0" applyFont="1" applyFill="1"/>
    <xf numFmtId="0" fontId="21" fillId="5" borderId="12" xfId="0" applyFont="1" applyFill="1" applyBorder="1" applyAlignment="1">
      <alignment horizontal="left" vertical="top"/>
    </xf>
    <xf numFmtId="2" fontId="21" fillId="5" borderId="12" xfId="0" applyNumberFormat="1" applyFont="1" applyFill="1" applyBorder="1" applyAlignment="1" applyProtection="1">
      <alignment horizontal="left" vertical="top" wrapText="1"/>
    </xf>
    <xf numFmtId="0" fontId="21" fillId="5" borderId="12" xfId="0" applyFont="1" applyFill="1" applyBorder="1" applyAlignment="1">
      <alignment horizontal="left" vertical="top" wrapText="1"/>
    </xf>
    <xf numFmtId="0" fontId="11" fillId="5" borderId="9" xfId="0" applyFont="1" applyFill="1" applyBorder="1" applyAlignment="1">
      <alignment horizontal="left" vertical="center"/>
    </xf>
    <xf numFmtId="0" fontId="11" fillId="6" borderId="9" xfId="0" applyFont="1" applyFill="1" applyBorder="1" applyAlignment="1">
      <alignment horizontal="left" vertical="center"/>
    </xf>
    <xf numFmtId="0" fontId="21" fillId="6" borderId="4" xfId="0" applyFont="1" applyFill="1" applyBorder="1" applyAlignment="1">
      <alignment horizontal="left" vertical="center"/>
    </xf>
    <xf numFmtId="0" fontId="21" fillId="6" borderId="6" xfId="0" applyFont="1" applyFill="1" applyBorder="1" applyAlignment="1">
      <alignment horizontal="left" vertical="center"/>
    </xf>
    <xf numFmtId="0" fontId="4" fillId="0" borderId="4" xfId="0" applyFont="1" applyFill="1" applyBorder="1" applyAlignment="1" applyProtection="1">
      <alignment horizontal="center" vertical="center" wrapText="1"/>
    </xf>
    <xf numFmtId="0" fontId="7" fillId="2" borderId="0" xfId="0" applyFont="1" applyFill="1" applyBorder="1" applyAlignment="1" applyProtection="1">
      <alignment horizontal="left" vertical="top" wrapText="1"/>
    </xf>
    <xf numFmtId="0" fontId="7" fillId="2" borderId="0" xfId="0" applyFont="1" applyFill="1" applyBorder="1" applyAlignment="1" applyProtection="1">
      <alignment horizontal="center" vertical="top" wrapText="1"/>
    </xf>
    <xf numFmtId="0" fontId="7" fillId="2" borderId="5" xfId="0" applyFont="1" applyFill="1" applyBorder="1" applyAlignment="1" applyProtection="1">
      <alignment horizontal="center" vertical="top" wrapText="1"/>
    </xf>
    <xf numFmtId="0" fontId="4" fillId="4" borderId="2" xfId="0" applyFont="1" applyFill="1" applyBorder="1" applyAlignment="1" applyProtection="1">
      <alignment horizontal="left" vertical="top" wrapText="1"/>
    </xf>
    <xf numFmtId="0" fontId="5" fillId="0" borderId="14" xfId="0" applyFont="1" applyBorder="1" applyAlignment="1" applyProtection="1">
      <alignment horizontal="center" vertical="center"/>
    </xf>
    <xf numFmtId="0" fontId="5" fillId="0" borderId="21" xfId="0" applyFont="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22" fillId="3" borderId="12" xfId="0" applyFont="1" applyFill="1" applyBorder="1" applyAlignment="1">
      <alignment horizontal="center"/>
    </xf>
    <xf numFmtId="0" fontId="13" fillId="3" borderId="12" xfId="0" applyFont="1" applyFill="1" applyBorder="1" applyAlignment="1">
      <alignment horizontal="center"/>
    </xf>
    <xf numFmtId="0" fontId="22" fillId="3" borderId="12" xfId="0" applyFont="1" applyFill="1" applyBorder="1" applyAlignment="1">
      <alignment horizontal="left"/>
    </xf>
    <xf numFmtId="0" fontId="22" fillId="3" borderId="12" xfId="0" applyFont="1" applyFill="1" applyBorder="1"/>
    <xf numFmtId="0" fontId="13" fillId="3" borderId="12" xfId="0" applyFont="1" applyFill="1" applyBorder="1" applyAlignment="1">
      <alignment horizontal="left"/>
    </xf>
    <xf numFmtId="0" fontId="8" fillId="0" borderId="0" xfId="1" applyBorder="1" applyAlignment="1" applyProtection="1">
      <alignment vertical="top"/>
    </xf>
    <xf numFmtId="0" fontId="0" fillId="2" borderId="7" xfId="0" applyFill="1" applyBorder="1" applyAlignment="1" applyProtection="1">
      <alignment horizontal="center"/>
    </xf>
    <xf numFmtId="0" fontId="17" fillId="0" borderId="7" xfId="0" applyFont="1" applyFill="1" applyBorder="1" applyAlignment="1" applyProtection="1">
      <alignment horizontal="center" vertical="center"/>
    </xf>
    <xf numFmtId="0" fontId="8" fillId="0" borderId="0" xfId="1" applyFont="1" applyBorder="1" applyAlignment="1" applyProtection="1">
      <alignment vertical="top"/>
    </xf>
    <xf numFmtId="0" fontId="11" fillId="5" borderId="0" xfId="0" applyFont="1" applyFill="1"/>
    <xf numFmtId="0" fontId="21" fillId="5" borderId="0" xfId="0" applyFont="1" applyFill="1" applyBorder="1"/>
    <xf numFmtId="0" fontId="21" fillId="7" borderId="0" xfId="0" applyFont="1" applyFill="1"/>
    <xf numFmtId="0" fontId="11" fillId="7" borderId="0" xfId="0" applyFont="1" applyFill="1"/>
    <xf numFmtId="0" fontId="21" fillId="7" borderId="9" xfId="0" applyFont="1" applyFill="1" applyBorder="1" applyAlignment="1">
      <alignment horizontal="left"/>
    </xf>
    <xf numFmtId="0" fontId="21" fillId="7" borderId="14" xfId="0" applyFont="1" applyFill="1" applyBorder="1" applyAlignment="1" applyProtection="1">
      <alignment horizontal="left" vertical="center" wrapText="1"/>
    </xf>
    <xf numFmtId="0" fontId="21" fillId="7" borderId="11" xfId="0" applyFont="1" applyFill="1" applyBorder="1" applyAlignment="1">
      <alignment horizontal="left"/>
    </xf>
    <xf numFmtId="0" fontId="21" fillId="7" borderId="6" xfId="0" applyFont="1" applyFill="1" applyBorder="1" applyAlignment="1">
      <alignment horizontal="left"/>
    </xf>
    <xf numFmtId="0" fontId="21" fillId="7" borderId="24" xfId="0" applyFont="1" applyFill="1" applyBorder="1" applyAlignment="1" applyProtection="1">
      <alignment horizontal="left" vertical="center" wrapText="1"/>
    </xf>
    <xf numFmtId="0" fontId="21" fillId="7" borderId="8" xfId="0" applyFont="1" applyFill="1" applyBorder="1" applyAlignment="1">
      <alignment horizontal="left"/>
    </xf>
    <xf numFmtId="0" fontId="21" fillId="7" borderId="0" xfId="0" applyFont="1" applyFill="1" applyBorder="1"/>
    <xf numFmtId="0" fontId="22" fillId="0" borderId="0" xfId="0" applyFont="1" applyFill="1" applyBorder="1" applyAlignment="1">
      <alignment horizontal="center"/>
    </xf>
    <xf numFmtId="0" fontId="22" fillId="0" borderId="0" xfId="0" applyFont="1" applyFill="1" applyBorder="1" applyAlignment="1">
      <alignment horizontal="left"/>
    </xf>
    <xf numFmtId="0" fontId="22" fillId="0" borderId="0" xfId="0" applyFont="1" applyFill="1" applyBorder="1"/>
    <xf numFmtId="0" fontId="21" fillId="0" borderId="0" xfId="0" applyFont="1" applyFill="1" applyAlignment="1">
      <alignment horizontal="center"/>
    </xf>
    <xf numFmtId="0" fontId="21" fillId="0" borderId="0" xfId="0" applyFont="1" applyFill="1"/>
    <xf numFmtId="0" fontId="21" fillId="0" borderId="0" xfId="0" applyFont="1" applyFill="1" applyBorder="1" applyAlignment="1">
      <alignment horizontal="left"/>
    </xf>
    <xf numFmtId="0" fontId="21" fillId="0" borderId="0" xfId="0" applyFont="1" applyFill="1" applyBorder="1" applyAlignment="1" applyProtection="1">
      <alignment horizontal="left" vertical="center" wrapText="1"/>
    </xf>
    <xf numFmtId="0" fontId="21" fillId="0" borderId="0" xfId="0" applyFont="1" applyFill="1" applyBorder="1"/>
    <xf numFmtId="0" fontId="21" fillId="5" borderId="0" xfId="0" applyFont="1" applyFill="1" applyBorder="1" applyAlignment="1"/>
    <xf numFmtId="0" fontId="21" fillId="5" borderId="10" xfId="0" applyFont="1" applyFill="1" applyBorder="1" applyAlignment="1">
      <alignment horizontal="left" vertical="center"/>
    </xf>
    <xf numFmtId="0" fontId="21" fillId="5" borderId="14" xfId="0" applyFont="1" applyFill="1" applyBorder="1" applyAlignment="1">
      <alignment horizontal="left" vertical="center"/>
    </xf>
    <xf numFmtId="2" fontId="21" fillId="5" borderId="21" xfId="0" applyNumberFormat="1" applyFont="1" applyFill="1" applyBorder="1" applyAlignment="1" applyProtection="1">
      <alignment horizontal="left" vertical="center" wrapText="1"/>
    </xf>
    <xf numFmtId="0" fontId="21" fillId="5" borderId="11" xfId="0" applyFont="1" applyFill="1" applyBorder="1"/>
    <xf numFmtId="2" fontId="21" fillId="5" borderId="0" xfId="0" applyNumberFormat="1" applyFont="1" applyFill="1" applyBorder="1" applyAlignment="1" applyProtection="1">
      <alignment vertical="center" wrapText="1"/>
    </xf>
    <xf numFmtId="0" fontId="21" fillId="5" borderId="0" xfId="0" applyFont="1" applyFill="1" applyBorder="1" applyAlignment="1">
      <alignment horizontal="left" vertical="center"/>
    </xf>
    <xf numFmtId="0" fontId="21" fillId="5" borderId="12" xfId="0" applyFont="1" applyFill="1" applyBorder="1" applyAlignment="1">
      <alignment horizontal="left" vertical="center" wrapText="1"/>
    </xf>
    <xf numFmtId="2" fontId="21" fillId="5" borderId="16" xfId="0" applyNumberFormat="1" applyFont="1" applyFill="1" applyBorder="1" applyAlignment="1" applyProtection="1">
      <alignment horizontal="left" vertical="center" wrapText="1"/>
    </xf>
    <xf numFmtId="0" fontId="21" fillId="5" borderId="20" xfId="0" applyFont="1" applyFill="1" applyBorder="1" applyAlignment="1" applyProtection="1">
      <alignment horizontal="left" vertical="center"/>
    </xf>
    <xf numFmtId="0" fontId="21" fillId="5" borderId="7" xfId="0" applyFont="1" applyFill="1" applyBorder="1" applyAlignment="1">
      <alignment horizontal="left" vertical="center"/>
    </xf>
    <xf numFmtId="0" fontId="21" fillId="5" borderId="24" xfId="0" applyFont="1" applyFill="1" applyBorder="1" applyAlignment="1">
      <alignment horizontal="left" vertical="center"/>
    </xf>
    <xf numFmtId="0" fontId="21" fillId="5" borderId="25" xfId="0" applyFont="1" applyFill="1" applyBorder="1" applyAlignment="1">
      <alignment horizontal="left" vertical="center" wrapText="1"/>
    </xf>
    <xf numFmtId="0" fontId="21" fillId="5" borderId="26" xfId="0" applyFont="1" applyFill="1" applyBorder="1" applyAlignment="1" applyProtection="1">
      <alignment horizontal="left" vertical="center"/>
    </xf>
    <xf numFmtId="0" fontId="11" fillId="5" borderId="0" xfId="0" applyFont="1" applyFill="1" applyBorder="1"/>
    <xf numFmtId="0" fontId="21" fillId="5" borderId="12" xfId="0" applyFont="1" applyFill="1" applyBorder="1" applyAlignment="1">
      <alignment horizontal="center" vertical="center"/>
    </xf>
    <xf numFmtId="0" fontId="21" fillId="8" borderId="0" xfId="0" applyFont="1" applyFill="1"/>
    <xf numFmtId="0" fontId="21" fillId="8" borderId="0" xfId="0" applyFont="1" applyFill="1" applyBorder="1" applyAlignment="1"/>
    <xf numFmtId="0" fontId="21" fillId="8" borderId="0" xfId="0" applyFont="1" applyFill="1" applyBorder="1"/>
    <xf numFmtId="0" fontId="11" fillId="8" borderId="9" xfId="0" applyFont="1" applyFill="1" applyBorder="1" applyAlignment="1">
      <alignment horizontal="left" vertical="center"/>
    </xf>
    <xf numFmtId="0" fontId="21" fillId="8" borderId="10" xfId="0" applyFont="1" applyFill="1" applyBorder="1" applyAlignment="1">
      <alignment horizontal="left" vertical="center"/>
    </xf>
    <xf numFmtId="0" fontId="21" fillId="8" borderId="14" xfId="0" applyFont="1" applyFill="1" applyBorder="1" applyAlignment="1">
      <alignment horizontal="left" vertical="center"/>
    </xf>
    <xf numFmtId="2" fontId="21" fillId="8" borderId="21" xfId="0" applyNumberFormat="1" applyFont="1" applyFill="1" applyBorder="1" applyAlignment="1" applyProtection="1">
      <alignment horizontal="left" vertical="center" wrapText="1"/>
    </xf>
    <xf numFmtId="0" fontId="21" fillId="8" borderId="11" xfId="0" applyFont="1" applyFill="1" applyBorder="1"/>
    <xf numFmtId="2" fontId="21" fillId="8" borderId="0" xfId="0" applyNumberFormat="1" applyFont="1" applyFill="1" applyBorder="1" applyAlignment="1" applyProtection="1">
      <alignment vertical="center" wrapText="1"/>
    </xf>
    <xf numFmtId="0" fontId="21" fillId="8" borderId="4" xfId="0" applyFont="1" applyFill="1" applyBorder="1" applyAlignment="1">
      <alignment horizontal="left" vertical="center"/>
    </xf>
    <xf numFmtId="0" fontId="21" fillId="8" borderId="0" xfId="0" applyFont="1" applyFill="1" applyBorder="1" applyAlignment="1">
      <alignment horizontal="left" vertical="center"/>
    </xf>
    <xf numFmtId="0" fontId="21" fillId="8" borderId="12" xfId="0" applyFont="1" applyFill="1" applyBorder="1" applyAlignment="1">
      <alignment horizontal="left" vertical="center" wrapText="1"/>
    </xf>
    <xf numFmtId="2" fontId="21" fillId="8" borderId="16" xfId="0" applyNumberFormat="1" applyFont="1" applyFill="1" applyBorder="1" applyAlignment="1" applyProtection="1">
      <alignment horizontal="left" vertical="center" wrapText="1"/>
    </xf>
    <xf numFmtId="0" fontId="21" fillId="8" borderId="20" xfId="0" applyFont="1" applyFill="1" applyBorder="1" applyAlignment="1" applyProtection="1">
      <alignment horizontal="left" vertical="center"/>
    </xf>
    <xf numFmtId="0" fontId="21" fillId="8" borderId="6" xfId="0" applyFont="1" applyFill="1" applyBorder="1" applyAlignment="1">
      <alignment horizontal="left" vertical="center"/>
    </xf>
    <xf numFmtId="0" fontId="21" fillId="8" borderId="7" xfId="0" applyFont="1" applyFill="1" applyBorder="1" applyAlignment="1">
      <alignment horizontal="left" vertical="center"/>
    </xf>
    <xf numFmtId="0" fontId="21" fillId="8" borderId="24" xfId="0" applyFont="1" applyFill="1" applyBorder="1" applyAlignment="1">
      <alignment horizontal="left" vertical="center"/>
    </xf>
    <xf numFmtId="0" fontId="21" fillId="8" borderId="25" xfId="0" applyFont="1" applyFill="1" applyBorder="1" applyAlignment="1">
      <alignment horizontal="left" vertical="center" wrapText="1"/>
    </xf>
    <xf numFmtId="0" fontId="11" fillId="8" borderId="0" xfId="0" applyFont="1" applyFill="1" applyAlignment="1"/>
    <xf numFmtId="0" fontId="11" fillId="8" borderId="0" xfId="0" applyFont="1" applyFill="1"/>
    <xf numFmtId="0" fontId="11" fillId="8" borderId="0" xfId="0" applyFont="1" applyFill="1" applyBorder="1"/>
    <xf numFmtId="0" fontId="21" fillId="8" borderId="12" xfId="0" applyFont="1" applyFill="1" applyBorder="1" applyAlignment="1">
      <alignment horizontal="left" vertical="top"/>
    </xf>
    <xf numFmtId="0" fontId="21" fillId="8" borderId="12" xfId="0" applyFont="1" applyFill="1" applyBorder="1" applyAlignment="1">
      <alignment horizontal="center" vertical="center"/>
    </xf>
    <xf numFmtId="2" fontId="21" fillId="8" borderId="12" xfId="0" applyNumberFormat="1" applyFont="1" applyFill="1" applyBorder="1" applyAlignment="1" applyProtection="1">
      <alignment horizontal="left" vertical="top" wrapText="1"/>
    </xf>
    <xf numFmtId="0" fontId="21" fillId="9" borderId="0" xfId="0" applyFont="1" applyFill="1"/>
    <xf numFmtId="0" fontId="21" fillId="9" borderId="0" xfId="0" applyFont="1" applyFill="1" applyBorder="1" applyAlignment="1"/>
    <xf numFmtId="0" fontId="11" fillId="9" borderId="9" xfId="0" applyFont="1" applyFill="1" applyBorder="1" applyAlignment="1">
      <alignment horizontal="left" vertical="center"/>
    </xf>
    <xf numFmtId="0" fontId="21" fillId="9" borderId="10" xfId="0" applyFont="1" applyFill="1" applyBorder="1" applyAlignment="1">
      <alignment horizontal="left" vertical="center"/>
    </xf>
    <xf numFmtId="0" fontId="21" fillId="9" borderId="14" xfId="0" applyFont="1" applyFill="1" applyBorder="1" applyAlignment="1">
      <alignment horizontal="left" vertical="center"/>
    </xf>
    <xf numFmtId="2" fontId="21" fillId="9" borderId="21" xfId="0" applyNumberFormat="1" applyFont="1" applyFill="1" applyBorder="1" applyAlignment="1" applyProtection="1">
      <alignment horizontal="left" vertical="center" wrapText="1"/>
    </xf>
    <xf numFmtId="0" fontId="21" fillId="9" borderId="0" xfId="0" applyFont="1" applyFill="1" applyBorder="1"/>
    <xf numFmtId="0" fontId="21" fillId="9" borderId="11" xfId="0" applyFont="1" applyFill="1" applyBorder="1"/>
    <xf numFmtId="0" fontId="21" fillId="9" borderId="4" xfId="0" applyFont="1" applyFill="1" applyBorder="1" applyAlignment="1">
      <alignment horizontal="left" vertical="center"/>
    </xf>
    <xf numFmtId="0" fontId="21" fillId="9" borderId="0" xfId="0" applyFont="1" applyFill="1" applyBorder="1" applyAlignment="1">
      <alignment horizontal="left" vertical="center"/>
    </xf>
    <xf numFmtId="0" fontId="21" fillId="9" borderId="12" xfId="0" applyFont="1" applyFill="1" applyBorder="1" applyAlignment="1">
      <alignment horizontal="left" vertical="center" wrapText="1"/>
    </xf>
    <xf numFmtId="2" fontId="21" fillId="9" borderId="16" xfId="0" applyNumberFormat="1" applyFont="1" applyFill="1" applyBorder="1" applyAlignment="1" applyProtection="1">
      <alignment horizontal="left" vertical="center" wrapText="1"/>
    </xf>
    <xf numFmtId="2" fontId="21" fillId="9" borderId="0" xfId="0" applyNumberFormat="1" applyFont="1" applyFill="1" applyBorder="1" applyAlignment="1" applyProtection="1">
      <alignment vertical="center" wrapText="1"/>
    </xf>
    <xf numFmtId="0" fontId="21" fillId="9" borderId="20" xfId="0" applyFont="1" applyFill="1" applyBorder="1" applyAlignment="1" applyProtection="1">
      <alignment horizontal="left" vertical="center"/>
    </xf>
    <xf numFmtId="0" fontId="21" fillId="9" borderId="6" xfId="0" applyFont="1" applyFill="1" applyBorder="1" applyAlignment="1">
      <alignment horizontal="left" vertical="center"/>
    </xf>
    <xf numFmtId="0" fontId="21" fillId="9" borderId="7" xfId="0" applyFont="1" applyFill="1" applyBorder="1" applyAlignment="1">
      <alignment horizontal="left" vertical="center"/>
    </xf>
    <xf numFmtId="0" fontId="21" fillId="9" borderId="24" xfId="0" applyFont="1" applyFill="1" applyBorder="1" applyAlignment="1">
      <alignment horizontal="left" vertical="center"/>
    </xf>
    <xf numFmtId="0" fontId="4" fillId="0" borderId="4" xfId="0" applyFont="1" applyFill="1" applyBorder="1" applyAlignment="1" applyProtection="1">
      <alignment horizontal="center" vertical="center" wrapText="1"/>
    </xf>
    <xf numFmtId="0" fontId="4" fillId="4" borderId="2" xfId="0" applyFont="1" applyFill="1" applyBorder="1" applyAlignment="1" applyProtection="1">
      <alignment horizontal="left" vertical="top" wrapText="1"/>
    </xf>
    <xf numFmtId="0" fontId="15" fillId="10" borderId="35" xfId="0" applyFont="1" applyFill="1" applyBorder="1" applyAlignment="1" applyProtection="1">
      <alignment horizontal="center" vertical="center" wrapText="1"/>
    </xf>
    <xf numFmtId="0" fontId="15" fillId="10" borderId="36" xfId="0" applyFont="1" applyFill="1" applyBorder="1" applyAlignment="1" applyProtection="1">
      <alignment horizontal="left" vertical="center" wrapText="1"/>
    </xf>
    <xf numFmtId="0" fontId="15" fillId="10" borderId="36" xfId="0" applyFont="1" applyFill="1" applyBorder="1" applyAlignment="1" applyProtection="1">
      <alignment horizontal="center" vertical="center" wrapText="1"/>
    </xf>
    <xf numFmtId="0" fontId="15" fillId="10" borderId="31" xfId="0" applyFont="1" applyFill="1" applyBorder="1" applyAlignment="1" applyProtection="1">
      <alignment horizontal="center" vertical="center" wrapText="1"/>
    </xf>
    <xf numFmtId="0" fontId="15" fillId="10" borderId="32" xfId="0" applyFont="1" applyFill="1" applyBorder="1" applyAlignment="1" applyProtection="1">
      <alignment horizontal="left" vertical="center" wrapText="1"/>
    </xf>
    <xf numFmtId="0" fontId="15" fillId="10" borderId="32" xfId="0" applyFont="1" applyFill="1" applyBorder="1" applyAlignment="1" applyProtection="1">
      <alignment horizontal="center" vertical="center" wrapText="1"/>
    </xf>
    <xf numFmtId="164" fontId="5" fillId="0" borderId="28" xfId="2" applyNumberFormat="1" applyFont="1" applyBorder="1" applyAlignment="1" applyProtection="1">
      <alignment horizontal="center" vertical="center"/>
    </xf>
    <xf numFmtId="0" fontId="5" fillId="0" borderId="51" xfId="0" applyFont="1" applyFill="1" applyBorder="1" applyAlignment="1" applyProtection="1">
      <alignment horizontal="left" vertical="center" wrapText="1"/>
      <protection locked="0"/>
    </xf>
    <xf numFmtId="0" fontId="5" fillId="8" borderId="56" xfId="0" applyFont="1" applyFill="1" applyBorder="1" applyAlignment="1" applyProtection="1">
      <alignment horizontal="left" vertical="center" wrapText="1"/>
      <protection locked="0"/>
    </xf>
    <xf numFmtId="0" fontId="5" fillId="8" borderId="31" xfId="0" applyFont="1" applyFill="1" applyBorder="1" applyAlignment="1" applyProtection="1">
      <alignment vertical="center" wrapText="1"/>
      <protection locked="0"/>
    </xf>
    <xf numFmtId="0" fontId="5" fillId="8" borderId="32" xfId="0" applyFont="1" applyFill="1" applyBorder="1" applyAlignment="1" applyProtection="1">
      <alignment vertical="center" wrapText="1"/>
      <protection locked="0"/>
    </xf>
    <xf numFmtId="0" fontId="5" fillId="8" borderId="23" xfId="0" applyFont="1" applyFill="1" applyBorder="1" applyAlignment="1" applyProtection="1">
      <alignment horizontal="center" vertical="center" wrapText="1"/>
    </xf>
    <xf numFmtId="0" fontId="5" fillId="8" borderId="48" xfId="0" applyFont="1" applyFill="1" applyBorder="1" applyAlignment="1" applyProtection="1">
      <alignment horizontal="left" vertical="center" wrapText="1"/>
    </xf>
    <xf numFmtId="0" fontId="5" fillId="8" borderId="51" xfId="0" applyFont="1" applyFill="1" applyBorder="1" applyAlignment="1" applyProtection="1">
      <alignment horizontal="left" vertical="center" wrapText="1"/>
      <protection locked="0"/>
    </xf>
    <xf numFmtId="0" fontId="21" fillId="5" borderId="30" xfId="0" applyFont="1" applyFill="1" applyBorder="1" applyAlignment="1">
      <alignment horizontal="center"/>
    </xf>
    <xf numFmtId="0" fontId="21" fillId="5" borderId="39" xfId="0" applyFont="1" applyFill="1" applyBorder="1" applyAlignment="1">
      <alignment horizontal="center"/>
    </xf>
    <xf numFmtId="0" fontId="11" fillId="5" borderId="0" xfId="0" applyFont="1" applyFill="1" applyAlignment="1">
      <alignment horizontal="center"/>
    </xf>
    <xf numFmtId="0" fontId="21" fillId="8" borderId="30" xfId="0" applyFont="1" applyFill="1" applyBorder="1" applyAlignment="1">
      <alignment horizontal="center"/>
    </xf>
    <xf numFmtId="0" fontId="21" fillId="8" borderId="39" xfId="0" applyFont="1" applyFill="1" applyBorder="1" applyAlignment="1">
      <alignment horizontal="center"/>
    </xf>
    <xf numFmtId="0" fontId="21" fillId="9" borderId="30" xfId="0" applyFont="1" applyFill="1" applyBorder="1" applyAlignment="1">
      <alignment horizontal="center"/>
    </xf>
    <xf numFmtId="0" fontId="21" fillId="9" borderId="39" xfId="0" applyFont="1" applyFill="1" applyBorder="1" applyAlignment="1">
      <alignment horizontal="center"/>
    </xf>
    <xf numFmtId="0" fontId="6" fillId="0" borderId="4"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10" fillId="2" borderId="1" xfId="0" applyFont="1" applyFill="1" applyBorder="1" applyAlignment="1" applyProtection="1">
      <alignment horizontal="left"/>
    </xf>
    <xf numFmtId="0" fontId="10" fillId="2" borderId="2" xfId="0" applyFont="1" applyFill="1" applyBorder="1" applyAlignment="1" applyProtection="1">
      <alignment horizontal="left"/>
    </xf>
    <xf numFmtId="0" fontId="10" fillId="2" borderId="3" xfId="0" applyFont="1" applyFill="1" applyBorder="1" applyAlignment="1" applyProtection="1">
      <alignment horizontal="left"/>
    </xf>
    <xf numFmtId="0" fontId="7" fillId="2" borderId="4"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5" fillId="8" borderId="1" xfId="0" applyFont="1" applyFill="1" applyBorder="1" applyAlignment="1" applyProtection="1">
      <alignment horizontal="left" vertical="center" wrapText="1"/>
    </xf>
    <xf numFmtId="0" fontId="5" fillId="8" borderId="2" xfId="0" applyFont="1" applyFill="1" applyBorder="1" applyAlignment="1" applyProtection="1">
      <alignment horizontal="left" vertical="center" wrapText="1"/>
    </xf>
    <xf numFmtId="0" fontId="5" fillId="8" borderId="3" xfId="0" applyFont="1" applyFill="1" applyBorder="1" applyAlignment="1" applyProtection="1">
      <alignment horizontal="left"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9" fillId="0" borderId="9" xfId="0" applyFont="1" applyBorder="1" applyAlignment="1" applyProtection="1">
      <alignment horizontal="left" wrapText="1"/>
    </xf>
    <xf numFmtId="0" fontId="9" fillId="0" borderId="10" xfId="0" applyFont="1" applyBorder="1" applyAlignment="1" applyProtection="1">
      <alignment horizontal="left" wrapText="1"/>
    </xf>
    <xf numFmtId="0" fontId="9" fillId="0" borderId="11" xfId="0" applyFont="1" applyBorder="1" applyAlignment="1" applyProtection="1">
      <alignment horizontal="left" wrapText="1"/>
    </xf>
    <xf numFmtId="0" fontId="9" fillId="0" borderId="6" xfId="0" applyFont="1" applyBorder="1" applyAlignment="1" applyProtection="1">
      <alignment horizontal="left" wrapText="1"/>
    </xf>
    <xf numFmtId="0" fontId="9" fillId="0" borderId="7" xfId="0" applyFont="1" applyBorder="1" applyAlignment="1" applyProtection="1">
      <alignment horizontal="left" wrapText="1"/>
    </xf>
    <xf numFmtId="0" fontId="9" fillId="0" borderId="8" xfId="0" applyFont="1" applyBorder="1" applyAlignment="1" applyProtection="1">
      <alignment horizontal="left" wrapText="1"/>
    </xf>
    <xf numFmtId="0" fontId="15" fillId="10" borderId="43" xfId="0" applyFont="1" applyFill="1" applyBorder="1" applyAlignment="1" applyProtection="1">
      <alignment horizontal="center" vertical="center" wrapText="1"/>
    </xf>
    <xf numFmtId="0" fontId="15" fillId="10" borderId="2" xfId="0" applyFont="1" applyFill="1" applyBorder="1" applyAlignment="1" applyProtection="1">
      <alignment horizontal="center" vertical="center" wrapText="1"/>
    </xf>
    <xf numFmtId="0" fontId="15" fillId="10" borderId="44" xfId="0" applyFont="1" applyFill="1" applyBorder="1" applyAlignment="1" applyProtection="1">
      <alignment horizontal="center" vertical="center" wrapText="1"/>
    </xf>
    <xf numFmtId="0" fontId="15" fillId="1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8" borderId="47" xfId="0" applyFont="1" applyFill="1" applyBorder="1" applyAlignment="1" applyProtection="1">
      <alignment horizontal="center" vertical="center" wrapText="1"/>
      <protection locked="0"/>
    </xf>
    <xf numFmtId="0" fontId="4" fillId="8" borderId="54" xfId="0" applyFont="1" applyFill="1" applyBorder="1" applyAlignment="1" applyProtection="1">
      <alignment horizontal="center" vertical="center" wrapText="1"/>
      <protection locked="0"/>
    </xf>
    <xf numFmtId="0" fontId="4" fillId="8" borderId="52"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0" fontId="0" fillId="2" borderId="0" xfId="0" applyFill="1" applyBorder="1" applyAlignment="1" applyProtection="1">
      <alignment horizontal="center"/>
    </xf>
    <xf numFmtId="0" fontId="0" fillId="2" borderId="7" xfId="0" applyFill="1" applyBorder="1" applyAlignment="1" applyProtection="1">
      <alignment horizontal="center"/>
    </xf>
    <xf numFmtId="0" fontId="13" fillId="8" borderId="1" xfId="0" applyFont="1" applyFill="1" applyBorder="1" applyAlignment="1" applyProtection="1">
      <alignment horizontal="center"/>
    </xf>
    <xf numFmtId="0" fontId="13" fillId="8" borderId="2" xfId="0" applyFont="1" applyFill="1" applyBorder="1" applyAlignment="1" applyProtection="1">
      <alignment horizontal="center"/>
    </xf>
    <xf numFmtId="0" fontId="13" fillId="8" borderId="3" xfId="0" applyFont="1" applyFill="1" applyBorder="1" applyAlignment="1" applyProtection="1">
      <alignment horizontal="center"/>
    </xf>
    <xf numFmtId="0" fontId="13" fillId="8" borderId="6" xfId="0" applyFont="1" applyFill="1" applyBorder="1" applyAlignment="1" applyProtection="1">
      <alignment horizontal="center"/>
    </xf>
    <xf numFmtId="0" fontId="13" fillId="8" borderId="7" xfId="0" applyFont="1" applyFill="1" applyBorder="1" applyAlignment="1" applyProtection="1">
      <alignment horizontal="center"/>
    </xf>
    <xf numFmtId="0" fontId="13" fillId="8" borderId="8" xfId="0" applyFont="1" applyFill="1" applyBorder="1" applyAlignment="1" applyProtection="1">
      <alignment horizontal="center"/>
    </xf>
    <xf numFmtId="0" fontId="2" fillId="10" borderId="1" xfId="0" applyFont="1" applyFill="1" applyBorder="1" applyAlignment="1" applyProtection="1">
      <alignment horizontal="center" wrapText="1"/>
    </xf>
    <xf numFmtId="0" fontId="2" fillId="10" borderId="2" xfId="0" applyFont="1" applyFill="1" applyBorder="1" applyAlignment="1" applyProtection="1">
      <alignment horizontal="center"/>
    </xf>
    <xf numFmtId="0" fontId="2" fillId="10" borderId="3" xfId="0" applyFont="1" applyFill="1" applyBorder="1" applyAlignment="1" applyProtection="1">
      <alignment horizontal="center"/>
    </xf>
    <xf numFmtId="0" fontId="4" fillId="8" borderId="1" xfId="0" applyFont="1" applyFill="1" applyBorder="1" applyAlignment="1" applyProtection="1">
      <alignment horizontal="left" vertical="center" wrapText="1"/>
    </xf>
    <xf numFmtId="0" fontId="0" fillId="0" borderId="9" xfId="0" applyFill="1" applyBorder="1" applyAlignment="1" applyProtection="1">
      <alignment horizontal="center"/>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15" fillId="10" borderId="33" xfId="0" applyFont="1" applyFill="1" applyBorder="1" applyAlignment="1" applyProtection="1">
      <alignment horizontal="center" vertical="center" wrapText="1"/>
    </xf>
    <xf numFmtId="0" fontId="15" fillId="10" borderId="10" xfId="0" applyFont="1" applyFill="1" applyBorder="1" applyAlignment="1" applyProtection="1">
      <alignment horizontal="center" vertical="center" wrapText="1"/>
    </xf>
    <xf numFmtId="0" fontId="15" fillId="10" borderId="34" xfId="0" applyFont="1" applyFill="1" applyBorder="1" applyAlignment="1" applyProtection="1">
      <alignment horizontal="center" vertical="center" wrapText="1"/>
    </xf>
    <xf numFmtId="0" fontId="15" fillId="10" borderId="11" xfId="0" applyFont="1" applyFill="1" applyBorder="1" applyAlignment="1" applyProtection="1">
      <alignment horizontal="center" vertical="center" wrapText="1"/>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9" fillId="0" borderId="4" xfId="0" applyFont="1" applyBorder="1" applyAlignment="1" applyProtection="1">
      <alignment horizontal="left" wrapText="1"/>
    </xf>
    <xf numFmtId="0" fontId="9" fillId="0" borderId="0" xfId="0" applyFont="1" applyBorder="1" applyAlignment="1" applyProtection="1">
      <alignment horizontal="left" wrapText="1"/>
    </xf>
    <xf numFmtId="0" fontId="9" fillId="0" borderId="5" xfId="0" applyFont="1" applyBorder="1" applyAlignment="1" applyProtection="1">
      <alignment horizontal="left" wrapText="1"/>
    </xf>
    <xf numFmtId="0" fontId="7" fillId="2" borderId="5" xfId="0" applyFont="1" applyFill="1" applyBorder="1" applyAlignment="1" applyProtection="1">
      <alignment horizontal="left" vertical="top" wrapText="1"/>
    </xf>
    <xf numFmtId="0" fontId="7" fillId="2" borderId="0" xfId="0" applyFont="1" applyFill="1" applyBorder="1" applyAlignment="1" applyProtection="1">
      <alignment horizontal="center" vertical="top" wrapText="1"/>
    </xf>
    <xf numFmtId="0" fontId="7" fillId="2" borderId="5" xfId="0" applyFont="1" applyFill="1" applyBorder="1" applyAlignment="1" applyProtection="1">
      <alignment horizontal="center" vertical="top" wrapText="1"/>
    </xf>
    <xf numFmtId="0" fontId="4" fillId="4" borderId="2" xfId="0" applyFont="1" applyFill="1" applyBorder="1" applyAlignment="1" applyProtection="1">
      <alignment horizontal="left" vertical="center" wrapText="1"/>
    </xf>
    <xf numFmtId="0" fontId="4" fillId="4" borderId="3" xfId="0" applyFont="1" applyFill="1" applyBorder="1" applyAlignment="1" applyProtection="1">
      <alignment horizontal="left" vertical="center" wrapText="1"/>
    </xf>
    <xf numFmtId="0" fontId="4" fillId="8" borderId="5"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4" borderId="2" xfId="0" applyFont="1" applyFill="1" applyBorder="1" applyAlignment="1" applyProtection="1">
      <alignment horizontal="left" vertical="top" wrapText="1"/>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0" fillId="2" borderId="11" xfId="0" applyFill="1" applyBorder="1" applyAlignment="1" applyProtection="1">
      <alignment horizontal="center"/>
    </xf>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1.jpg"/><Relationship Id="rId1" Type="http://schemas.openxmlformats.org/officeDocument/2006/relationships/image" Target="../media/image3.jpg"/><Relationship Id="rId6" Type="http://schemas.openxmlformats.org/officeDocument/2006/relationships/image" Target="../media/image7.jpg"/><Relationship Id="rId5" Type="http://schemas.openxmlformats.org/officeDocument/2006/relationships/image" Target="../media/image6.pn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1.jpg"/><Relationship Id="rId1" Type="http://schemas.openxmlformats.org/officeDocument/2006/relationships/image" Target="../media/image3.jpg"/><Relationship Id="rId5" Type="http://schemas.openxmlformats.org/officeDocument/2006/relationships/image" Target="../media/image9.jp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135466</xdr:colOff>
      <xdr:row>29</xdr:row>
      <xdr:rowOff>67682</xdr:rowOff>
    </xdr:from>
    <xdr:to>
      <xdr:col>13</xdr:col>
      <xdr:colOff>228600</xdr:colOff>
      <xdr:row>38</xdr:row>
      <xdr:rowOff>448734</xdr:rowOff>
    </xdr:to>
    <xdr:pic>
      <xdr:nvPicPr>
        <xdr:cNvPr id="4" name="Imagen 3"/>
        <xdr:cNvPicPr>
          <a:picLocks noChangeAspect="1"/>
        </xdr:cNvPicPr>
      </xdr:nvPicPr>
      <xdr:blipFill>
        <a:blip xmlns:r="http://schemas.openxmlformats.org/officeDocument/2006/relationships" r:embed="rId1"/>
        <a:stretch>
          <a:fillRect/>
        </a:stretch>
      </xdr:blipFill>
      <xdr:spPr>
        <a:xfrm>
          <a:off x="279399" y="7509882"/>
          <a:ext cx="11040534" cy="2057452"/>
        </a:xfrm>
        <a:prstGeom prst="rect">
          <a:avLst/>
        </a:prstGeom>
      </xdr:spPr>
    </xdr:pic>
    <xdr:clientData/>
  </xdr:twoCellAnchor>
  <xdr:twoCellAnchor>
    <xdr:from>
      <xdr:col>12</xdr:col>
      <xdr:colOff>499526</xdr:colOff>
      <xdr:row>9</xdr:row>
      <xdr:rowOff>25400</xdr:rowOff>
    </xdr:from>
    <xdr:to>
      <xdr:col>12</xdr:col>
      <xdr:colOff>735370</xdr:colOff>
      <xdr:row>9</xdr:row>
      <xdr:rowOff>221300</xdr:rowOff>
    </xdr:to>
    <xdr:sp macro="" textlink="">
      <xdr:nvSpPr>
        <xdr:cNvPr id="5" name="Estrella de 5 puntas 4"/>
        <xdr:cNvSpPr>
          <a:spLocks noChangeAspect="1"/>
        </xdr:cNvSpPr>
      </xdr:nvSpPr>
      <xdr:spPr>
        <a:xfrm>
          <a:off x="9753593" y="24214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753526</xdr:colOff>
      <xdr:row>9</xdr:row>
      <xdr:rowOff>33867</xdr:rowOff>
    </xdr:from>
    <xdr:to>
      <xdr:col>12</xdr:col>
      <xdr:colOff>989370</xdr:colOff>
      <xdr:row>9</xdr:row>
      <xdr:rowOff>229767</xdr:rowOff>
    </xdr:to>
    <xdr:sp macro="" textlink="">
      <xdr:nvSpPr>
        <xdr:cNvPr id="6" name="Estrella de 5 puntas 5"/>
        <xdr:cNvSpPr>
          <a:spLocks noChangeAspect="1"/>
        </xdr:cNvSpPr>
      </xdr:nvSpPr>
      <xdr:spPr>
        <a:xfrm>
          <a:off x="10007593" y="2429934"/>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1015993</xdr:colOff>
      <xdr:row>9</xdr:row>
      <xdr:rowOff>33866</xdr:rowOff>
    </xdr:from>
    <xdr:to>
      <xdr:col>12</xdr:col>
      <xdr:colOff>1251837</xdr:colOff>
      <xdr:row>9</xdr:row>
      <xdr:rowOff>229766</xdr:rowOff>
    </xdr:to>
    <xdr:sp macro="" textlink="">
      <xdr:nvSpPr>
        <xdr:cNvPr id="8" name="Estrella de 5 puntas 7"/>
        <xdr:cNvSpPr>
          <a:spLocks noChangeAspect="1"/>
        </xdr:cNvSpPr>
      </xdr:nvSpPr>
      <xdr:spPr>
        <a:xfrm>
          <a:off x="10270060" y="2429933"/>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1</xdr:col>
      <xdr:colOff>16934</xdr:colOff>
      <xdr:row>0</xdr:row>
      <xdr:rowOff>0</xdr:rowOff>
    </xdr:from>
    <xdr:to>
      <xdr:col>13</xdr:col>
      <xdr:colOff>279400</xdr:colOff>
      <xdr:row>7</xdr:row>
      <xdr:rowOff>143933</xdr:rowOff>
    </xdr:to>
    <xdr:pic>
      <xdr:nvPicPr>
        <xdr:cNvPr id="11" name="Imagen 10"/>
        <xdr:cNvPicPr>
          <a:picLocks noChangeAspect="1"/>
        </xdr:cNvPicPr>
      </xdr:nvPicPr>
      <xdr:blipFill>
        <a:blip xmlns:r="http://schemas.openxmlformats.org/officeDocument/2006/relationships" r:embed="rId2"/>
        <a:stretch>
          <a:fillRect/>
        </a:stretch>
      </xdr:blipFill>
      <xdr:spPr>
        <a:xfrm>
          <a:off x="160867" y="0"/>
          <a:ext cx="11209866" cy="2175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1048576</xdr:row>
      <xdr:rowOff>156633</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0" cy="10127645"/>
        </a:xfrm>
        <a:prstGeom prst="rect">
          <a:avLst/>
        </a:prstGeom>
      </xdr:spPr>
    </xdr:pic>
    <xdr:clientData/>
  </xdr:twoCellAnchor>
  <xdr:twoCellAnchor editAs="oneCell">
    <xdr:from>
      <xdr:col>1</xdr:col>
      <xdr:colOff>93130</xdr:colOff>
      <xdr:row>36</xdr:row>
      <xdr:rowOff>44450</xdr:rowOff>
    </xdr:from>
    <xdr:to>
      <xdr:col>1</xdr:col>
      <xdr:colOff>93130</xdr:colOff>
      <xdr:row>75</xdr:row>
      <xdr:rowOff>127000</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3703300"/>
          <a:ext cx="0" cy="2687199"/>
        </a:xfrm>
        <a:prstGeom prst="rect">
          <a:avLst/>
        </a:prstGeom>
      </xdr:spPr>
    </xdr:pic>
    <xdr:clientData/>
  </xdr:twoCellAnchor>
  <xdr:twoCellAnchor editAs="oneCell">
    <xdr:from>
      <xdr:col>1</xdr:col>
      <xdr:colOff>33864</xdr:colOff>
      <xdr:row>0</xdr:row>
      <xdr:rowOff>16932</xdr:rowOff>
    </xdr:from>
    <xdr:to>
      <xdr:col>1</xdr:col>
      <xdr:colOff>33864</xdr:colOff>
      <xdr:row>28</xdr:row>
      <xdr:rowOff>178574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179914" y="16932"/>
          <a:ext cx="0" cy="5317842"/>
        </a:xfrm>
        <a:prstGeom prst="rect">
          <a:avLst/>
        </a:prstGeom>
      </xdr:spPr>
    </xdr:pic>
    <xdr:clientData/>
  </xdr:twoCellAnchor>
  <xdr:twoCellAnchor editAs="oneCell">
    <xdr:from>
      <xdr:col>1</xdr:col>
      <xdr:colOff>25399</xdr:colOff>
      <xdr:row>0</xdr:row>
      <xdr:rowOff>1</xdr:rowOff>
    </xdr:from>
    <xdr:to>
      <xdr:col>1</xdr:col>
      <xdr:colOff>25399</xdr:colOff>
      <xdr:row>13</xdr:row>
      <xdr:rowOff>107951</xdr:rowOff>
    </xdr:to>
    <xdr:pic>
      <xdr:nvPicPr>
        <xdr:cNvPr id="5" name="Imagen 4"/>
        <xdr:cNvPicPr>
          <a:picLocks noChangeAspect="1"/>
        </xdr:cNvPicPr>
      </xdr:nvPicPr>
      <xdr:blipFill>
        <a:blip xmlns:r="http://schemas.openxmlformats.org/officeDocument/2006/relationships" r:embed="rId4"/>
        <a:stretch>
          <a:fillRect/>
        </a:stretch>
      </xdr:blipFill>
      <xdr:spPr>
        <a:xfrm>
          <a:off x="171449" y="1"/>
          <a:ext cx="11586633" cy="2501900"/>
        </a:xfrm>
        <a:prstGeom prst="rect">
          <a:avLst/>
        </a:prstGeom>
      </xdr:spPr>
    </xdr:pic>
    <xdr:clientData/>
  </xdr:twoCellAnchor>
  <xdr:twoCellAnchor editAs="oneCell">
    <xdr:from>
      <xdr:col>3</xdr:col>
      <xdr:colOff>618067</xdr:colOff>
      <xdr:row>11</xdr:row>
      <xdr:rowOff>50800</xdr:rowOff>
    </xdr:from>
    <xdr:to>
      <xdr:col>10</xdr:col>
      <xdr:colOff>347134</xdr:colOff>
      <xdr:row>11</xdr:row>
      <xdr:rowOff>3028759</xdr:rowOff>
    </xdr:to>
    <xdr:pic>
      <xdr:nvPicPr>
        <xdr:cNvPr id="13" name="Imagen 12"/>
        <xdr:cNvPicPr>
          <a:picLocks noChangeAspect="1"/>
        </xdr:cNvPicPr>
      </xdr:nvPicPr>
      <xdr:blipFill>
        <a:blip xmlns:r="http://schemas.openxmlformats.org/officeDocument/2006/relationships" r:embed="rId5"/>
        <a:stretch>
          <a:fillRect/>
        </a:stretch>
      </xdr:blipFill>
      <xdr:spPr>
        <a:xfrm>
          <a:off x="2726267" y="4131733"/>
          <a:ext cx="6079067" cy="2977959"/>
        </a:xfrm>
        <a:prstGeom prst="rect">
          <a:avLst/>
        </a:prstGeom>
      </xdr:spPr>
    </xdr:pic>
    <xdr:clientData/>
  </xdr:twoCellAnchor>
  <xdr:twoCellAnchor editAs="oneCell">
    <xdr:from>
      <xdr:col>1</xdr:col>
      <xdr:colOff>67732</xdr:colOff>
      <xdr:row>36</xdr:row>
      <xdr:rowOff>101600</xdr:rowOff>
    </xdr:from>
    <xdr:to>
      <xdr:col>13</xdr:col>
      <xdr:colOff>201957</xdr:colOff>
      <xdr:row>46</xdr:row>
      <xdr:rowOff>584199</xdr:rowOff>
    </xdr:to>
    <xdr:pic>
      <xdr:nvPicPr>
        <xdr:cNvPr id="15" name="Imagen 14"/>
        <xdr:cNvPicPr>
          <a:picLocks noChangeAspect="1"/>
        </xdr:cNvPicPr>
      </xdr:nvPicPr>
      <xdr:blipFill>
        <a:blip xmlns:r="http://schemas.openxmlformats.org/officeDocument/2006/relationships" r:embed="rId2"/>
        <a:stretch>
          <a:fillRect/>
        </a:stretch>
      </xdr:blipFill>
      <xdr:spPr>
        <a:xfrm>
          <a:off x="211665" y="13724467"/>
          <a:ext cx="11462625" cy="2345266"/>
        </a:xfrm>
        <a:prstGeom prst="rect">
          <a:avLst/>
        </a:prstGeom>
      </xdr:spPr>
    </xdr:pic>
    <xdr:clientData/>
  </xdr:twoCellAnchor>
  <xdr:twoCellAnchor>
    <xdr:from>
      <xdr:col>12</xdr:col>
      <xdr:colOff>160853</xdr:colOff>
      <xdr:row>9</xdr:row>
      <xdr:rowOff>25400</xdr:rowOff>
    </xdr:from>
    <xdr:to>
      <xdr:col>12</xdr:col>
      <xdr:colOff>396697</xdr:colOff>
      <xdr:row>9</xdr:row>
      <xdr:rowOff>221300</xdr:rowOff>
    </xdr:to>
    <xdr:sp macro="" textlink="">
      <xdr:nvSpPr>
        <xdr:cNvPr id="16" name="Estrella de 5 puntas 15"/>
        <xdr:cNvSpPr>
          <a:spLocks noChangeAspect="1"/>
        </xdr:cNvSpPr>
      </xdr:nvSpPr>
      <xdr:spPr>
        <a:xfrm>
          <a:off x="9956786" y="2971800"/>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414853</xdr:colOff>
      <xdr:row>9</xdr:row>
      <xdr:rowOff>33867</xdr:rowOff>
    </xdr:from>
    <xdr:to>
      <xdr:col>12</xdr:col>
      <xdr:colOff>650697</xdr:colOff>
      <xdr:row>9</xdr:row>
      <xdr:rowOff>229767</xdr:rowOff>
    </xdr:to>
    <xdr:sp macro="" textlink="">
      <xdr:nvSpPr>
        <xdr:cNvPr id="17" name="Estrella de 5 puntas 16"/>
        <xdr:cNvSpPr>
          <a:spLocks noChangeAspect="1"/>
        </xdr:cNvSpPr>
      </xdr:nvSpPr>
      <xdr:spPr>
        <a:xfrm>
          <a:off x="10210786" y="29802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677320</xdr:colOff>
      <xdr:row>9</xdr:row>
      <xdr:rowOff>33866</xdr:rowOff>
    </xdr:from>
    <xdr:to>
      <xdr:col>12</xdr:col>
      <xdr:colOff>913164</xdr:colOff>
      <xdr:row>9</xdr:row>
      <xdr:rowOff>229766</xdr:rowOff>
    </xdr:to>
    <xdr:sp macro="" textlink="">
      <xdr:nvSpPr>
        <xdr:cNvPr id="18" name="Estrella de 5 puntas 17"/>
        <xdr:cNvSpPr>
          <a:spLocks noChangeAspect="1"/>
        </xdr:cNvSpPr>
      </xdr:nvSpPr>
      <xdr:spPr>
        <a:xfrm>
          <a:off x="10473253" y="29802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1</xdr:col>
      <xdr:colOff>16933</xdr:colOff>
      <xdr:row>0</xdr:row>
      <xdr:rowOff>8467</xdr:rowOff>
    </xdr:from>
    <xdr:to>
      <xdr:col>13</xdr:col>
      <xdr:colOff>364066</xdr:colOff>
      <xdr:row>7</xdr:row>
      <xdr:rowOff>508000</xdr:rowOff>
    </xdr:to>
    <xdr:pic>
      <xdr:nvPicPr>
        <xdr:cNvPr id="19" name="Imagen 18"/>
        <xdr:cNvPicPr>
          <a:picLocks noChangeAspect="1"/>
        </xdr:cNvPicPr>
      </xdr:nvPicPr>
      <xdr:blipFill>
        <a:blip xmlns:r="http://schemas.openxmlformats.org/officeDocument/2006/relationships" r:embed="rId6"/>
        <a:stretch>
          <a:fillRect/>
        </a:stretch>
      </xdr:blipFill>
      <xdr:spPr>
        <a:xfrm>
          <a:off x="160866" y="8467"/>
          <a:ext cx="11675533" cy="2531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50800</xdr:colOff>
      <xdr:row>24</xdr:row>
      <xdr:rowOff>35378</xdr:rowOff>
    </xdr:to>
    <xdr:pic>
      <xdr:nvPicPr>
        <xdr:cNvPr id="2" name="Imagen 1"/>
        <xdr:cNvPicPr>
          <a:picLocks noChangeAspect="1"/>
        </xdr:cNvPicPr>
      </xdr:nvPicPr>
      <xdr:blipFill>
        <a:blip xmlns:r="http://schemas.openxmlformats.org/officeDocument/2006/relationships" r:embed="rId1"/>
        <a:stretch>
          <a:fillRect/>
        </a:stretch>
      </xdr:blipFill>
      <xdr:spPr>
        <a:xfrm>
          <a:off x="196850" y="0"/>
          <a:ext cx="0" cy="5511195"/>
        </a:xfrm>
        <a:prstGeom prst="rect">
          <a:avLst/>
        </a:prstGeom>
      </xdr:spPr>
    </xdr:pic>
    <xdr:clientData/>
  </xdr:twoCellAnchor>
  <xdr:twoCellAnchor editAs="oneCell">
    <xdr:from>
      <xdr:col>1</xdr:col>
      <xdr:colOff>93130</xdr:colOff>
      <xdr:row>36</xdr:row>
      <xdr:rowOff>44450</xdr:rowOff>
    </xdr:from>
    <xdr:to>
      <xdr:col>1</xdr:col>
      <xdr:colOff>93130</xdr:colOff>
      <xdr:row>1048576</xdr:row>
      <xdr:rowOff>15966</xdr:rowOff>
    </xdr:to>
    <xdr:pic>
      <xdr:nvPicPr>
        <xdr:cNvPr id="3" name="Imagen 2"/>
        <xdr:cNvPicPr>
          <a:picLocks noChangeAspect="1"/>
        </xdr:cNvPicPr>
      </xdr:nvPicPr>
      <xdr:blipFill>
        <a:blip xmlns:r="http://schemas.openxmlformats.org/officeDocument/2006/relationships" r:embed="rId2"/>
        <a:stretch>
          <a:fillRect/>
        </a:stretch>
      </xdr:blipFill>
      <xdr:spPr>
        <a:xfrm>
          <a:off x="239180" y="11741150"/>
          <a:ext cx="0" cy="2141099"/>
        </a:xfrm>
        <a:prstGeom prst="rect">
          <a:avLst/>
        </a:prstGeom>
      </xdr:spPr>
    </xdr:pic>
    <xdr:clientData/>
  </xdr:twoCellAnchor>
  <xdr:twoCellAnchor editAs="oneCell">
    <xdr:from>
      <xdr:col>1</xdr:col>
      <xdr:colOff>33864</xdr:colOff>
      <xdr:row>0</xdr:row>
      <xdr:rowOff>16932</xdr:rowOff>
    </xdr:from>
    <xdr:to>
      <xdr:col>1</xdr:col>
      <xdr:colOff>33864</xdr:colOff>
      <xdr:row>11</xdr:row>
      <xdr:rowOff>1423174</xdr:rowOff>
    </xdr:to>
    <xdr:pic>
      <xdr:nvPicPr>
        <xdr:cNvPr id="5" name="Imagen 4"/>
        <xdr:cNvPicPr>
          <a:picLocks noChangeAspect="1"/>
        </xdr:cNvPicPr>
      </xdr:nvPicPr>
      <xdr:blipFill>
        <a:blip xmlns:r="http://schemas.openxmlformats.org/officeDocument/2006/relationships" r:embed="rId3"/>
        <a:stretch>
          <a:fillRect/>
        </a:stretch>
      </xdr:blipFill>
      <xdr:spPr>
        <a:xfrm>
          <a:off x="179914" y="16932"/>
          <a:ext cx="12539136" cy="2437058"/>
        </a:xfrm>
        <a:prstGeom prst="rect">
          <a:avLst/>
        </a:prstGeom>
      </xdr:spPr>
    </xdr:pic>
    <xdr:clientData/>
  </xdr:twoCellAnchor>
  <xdr:twoCellAnchor editAs="oneCell">
    <xdr:from>
      <xdr:col>1</xdr:col>
      <xdr:colOff>84668</xdr:colOff>
      <xdr:row>36</xdr:row>
      <xdr:rowOff>59130</xdr:rowOff>
    </xdr:from>
    <xdr:to>
      <xdr:col>1</xdr:col>
      <xdr:colOff>84668</xdr:colOff>
      <xdr:row>1048576</xdr:row>
      <xdr:rowOff>159902</xdr:rowOff>
    </xdr:to>
    <xdr:pic>
      <xdr:nvPicPr>
        <xdr:cNvPr id="6" name="Imagen 5"/>
        <xdr:cNvPicPr>
          <a:picLocks noChangeAspect="1"/>
        </xdr:cNvPicPr>
      </xdr:nvPicPr>
      <xdr:blipFill>
        <a:blip xmlns:r="http://schemas.openxmlformats.org/officeDocument/2006/relationships" r:embed="rId2"/>
        <a:stretch>
          <a:fillRect/>
        </a:stretch>
      </xdr:blipFill>
      <xdr:spPr>
        <a:xfrm>
          <a:off x="230718" y="11755830"/>
          <a:ext cx="12361332" cy="2418522"/>
        </a:xfrm>
        <a:prstGeom prst="rect">
          <a:avLst/>
        </a:prstGeom>
      </xdr:spPr>
    </xdr:pic>
    <xdr:clientData/>
  </xdr:twoCellAnchor>
  <xdr:twoCellAnchor editAs="oneCell">
    <xdr:from>
      <xdr:col>3</xdr:col>
      <xdr:colOff>186267</xdr:colOff>
      <xdr:row>11</xdr:row>
      <xdr:rowOff>169334</xdr:rowOff>
    </xdr:from>
    <xdr:to>
      <xdr:col>10</xdr:col>
      <xdr:colOff>651937</xdr:colOff>
      <xdr:row>11</xdr:row>
      <xdr:rowOff>3208867</xdr:rowOff>
    </xdr:to>
    <xdr:pic>
      <xdr:nvPicPr>
        <xdr:cNvPr id="8" name="Imagen 7"/>
        <xdr:cNvPicPr>
          <a:picLocks noChangeAspect="1"/>
        </xdr:cNvPicPr>
      </xdr:nvPicPr>
      <xdr:blipFill>
        <a:blip xmlns:r="http://schemas.openxmlformats.org/officeDocument/2006/relationships" r:embed="rId4"/>
        <a:stretch>
          <a:fillRect/>
        </a:stretch>
      </xdr:blipFill>
      <xdr:spPr>
        <a:xfrm>
          <a:off x="2294467" y="4097867"/>
          <a:ext cx="6815670" cy="3039533"/>
        </a:xfrm>
        <a:prstGeom prst="rect">
          <a:avLst/>
        </a:prstGeom>
      </xdr:spPr>
    </xdr:pic>
    <xdr:clientData/>
  </xdr:twoCellAnchor>
  <xdr:twoCellAnchor editAs="oneCell">
    <xdr:from>
      <xdr:col>1</xdr:col>
      <xdr:colOff>42333</xdr:colOff>
      <xdr:row>36</xdr:row>
      <xdr:rowOff>84667</xdr:rowOff>
    </xdr:from>
    <xdr:to>
      <xdr:col>13</xdr:col>
      <xdr:colOff>258899</xdr:colOff>
      <xdr:row>46</xdr:row>
      <xdr:rowOff>558800</xdr:rowOff>
    </xdr:to>
    <xdr:pic>
      <xdr:nvPicPr>
        <xdr:cNvPr id="10" name="Imagen 9"/>
        <xdr:cNvPicPr>
          <a:picLocks noChangeAspect="1"/>
        </xdr:cNvPicPr>
      </xdr:nvPicPr>
      <xdr:blipFill rotWithShape="1">
        <a:blip xmlns:r="http://schemas.openxmlformats.org/officeDocument/2006/relationships" r:embed="rId2"/>
        <a:srcRect t="6589"/>
        <a:stretch/>
      </xdr:blipFill>
      <xdr:spPr>
        <a:xfrm>
          <a:off x="186266" y="13377334"/>
          <a:ext cx="11544966" cy="2336799"/>
        </a:xfrm>
        <a:prstGeom prst="rect">
          <a:avLst/>
        </a:prstGeom>
      </xdr:spPr>
    </xdr:pic>
    <xdr:clientData/>
  </xdr:twoCellAnchor>
  <xdr:twoCellAnchor>
    <xdr:from>
      <xdr:col>12</xdr:col>
      <xdr:colOff>120652</xdr:colOff>
      <xdr:row>9</xdr:row>
      <xdr:rowOff>16934</xdr:rowOff>
    </xdr:from>
    <xdr:to>
      <xdr:col>12</xdr:col>
      <xdr:colOff>362846</xdr:colOff>
      <xdr:row>9</xdr:row>
      <xdr:rowOff>212834</xdr:rowOff>
    </xdr:to>
    <xdr:sp macro="" textlink="">
      <xdr:nvSpPr>
        <xdr:cNvPr id="13" name="Estrella de 5 puntas 12"/>
        <xdr:cNvSpPr>
          <a:spLocks noChangeAspect="1"/>
        </xdr:cNvSpPr>
      </xdr:nvSpPr>
      <xdr:spPr>
        <a:xfrm>
          <a:off x="9916585" y="2810934"/>
          <a:ext cx="24219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364068</xdr:colOff>
      <xdr:row>9</xdr:row>
      <xdr:rowOff>16935</xdr:rowOff>
    </xdr:from>
    <xdr:to>
      <xdr:col>12</xdr:col>
      <xdr:colOff>599912</xdr:colOff>
      <xdr:row>9</xdr:row>
      <xdr:rowOff>212835</xdr:rowOff>
    </xdr:to>
    <xdr:sp macro="" textlink="">
      <xdr:nvSpPr>
        <xdr:cNvPr id="14" name="Estrella de 5 puntas 13"/>
        <xdr:cNvSpPr>
          <a:spLocks noChangeAspect="1"/>
        </xdr:cNvSpPr>
      </xdr:nvSpPr>
      <xdr:spPr>
        <a:xfrm>
          <a:off x="10160001" y="2810935"/>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626534</xdr:colOff>
      <xdr:row>9</xdr:row>
      <xdr:rowOff>16931</xdr:rowOff>
    </xdr:from>
    <xdr:to>
      <xdr:col>12</xdr:col>
      <xdr:colOff>862378</xdr:colOff>
      <xdr:row>9</xdr:row>
      <xdr:rowOff>212831</xdr:rowOff>
    </xdr:to>
    <xdr:sp macro="" textlink="">
      <xdr:nvSpPr>
        <xdr:cNvPr id="15" name="Estrella de 5 puntas 14"/>
        <xdr:cNvSpPr>
          <a:spLocks noChangeAspect="1"/>
        </xdr:cNvSpPr>
      </xdr:nvSpPr>
      <xdr:spPr>
        <a:xfrm>
          <a:off x="10422467" y="2810931"/>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1</xdr:col>
      <xdr:colOff>25401</xdr:colOff>
      <xdr:row>0</xdr:row>
      <xdr:rowOff>0</xdr:rowOff>
    </xdr:from>
    <xdr:to>
      <xdr:col>13</xdr:col>
      <xdr:colOff>355601</xdr:colOff>
      <xdr:row>7</xdr:row>
      <xdr:rowOff>524933</xdr:rowOff>
    </xdr:to>
    <xdr:pic>
      <xdr:nvPicPr>
        <xdr:cNvPr id="16" name="Imagen 15"/>
        <xdr:cNvPicPr>
          <a:picLocks noChangeAspect="1"/>
        </xdr:cNvPicPr>
      </xdr:nvPicPr>
      <xdr:blipFill>
        <a:blip xmlns:r="http://schemas.openxmlformats.org/officeDocument/2006/relationships" r:embed="rId5"/>
        <a:stretch>
          <a:fillRect/>
        </a:stretch>
      </xdr:blipFill>
      <xdr:spPr>
        <a:xfrm>
          <a:off x="169334" y="0"/>
          <a:ext cx="11658600" cy="25569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135466</xdr:colOff>
      <xdr:row>31</xdr:row>
      <xdr:rowOff>67682</xdr:rowOff>
    </xdr:from>
    <xdr:to>
      <xdr:col>1</xdr:col>
      <xdr:colOff>135466</xdr:colOff>
      <xdr:row>42</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275166" y="7776582"/>
          <a:ext cx="11027834" cy="2038402"/>
        </a:xfrm>
        <a:prstGeom prst="rect">
          <a:avLst/>
        </a:prstGeom>
      </xdr:spPr>
    </xdr:pic>
    <xdr:clientData/>
  </xdr:twoCellAnchor>
  <xdr:twoCellAnchor>
    <xdr:from>
      <xdr:col>12</xdr:col>
      <xdr:colOff>499526</xdr:colOff>
      <xdr:row>9</xdr:row>
      <xdr:rowOff>25400</xdr:rowOff>
    </xdr:from>
    <xdr:to>
      <xdr:col>12</xdr:col>
      <xdr:colOff>735370</xdr:colOff>
      <xdr:row>9</xdr:row>
      <xdr:rowOff>221300</xdr:rowOff>
    </xdr:to>
    <xdr:sp macro="" textlink="">
      <xdr:nvSpPr>
        <xdr:cNvPr id="3" name="Estrella de 5 puntas 2"/>
        <xdr:cNvSpPr>
          <a:spLocks noChangeAspect="1"/>
        </xdr:cNvSpPr>
      </xdr:nvSpPr>
      <xdr:spPr>
        <a:xfrm>
          <a:off x="9738776" y="2400300"/>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753526</xdr:colOff>
      <xdr:row>9</xdr:row>
      <xdr:rowOff>33867</xdr:rowOff>
    </xdr:from>
    <xdr:to>
      <xdr:col>12</xdr:col>
      <xdr:colOff>989370</xdr:colOff>
      <xdr:row>9</xdr:row>
      <xdr:rowOff>229767</xdr:rowOff>
    </xdr:to>
    <xdr:sp macro="" textlink="">
      <xdr:nvSpPr>
        <xdr:cNvPr id="4" name="Estrella de 5 puntas 3"/>
        <xdr:cNvSpPr>
          <a:spLocks noChangeAspect="1"/>
        </xdr:cNvSpPr>
      </xdr:nvSpPr>
      <xdr:spPr>
        <a:xfrm>
          <a:off x="9992776" y="2408767"/>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xdr:from>
      <xdr:col>12</xdr:col>
      <xdr:colOff>1015993</xdr:colOff>
      <xdr:row>9</xdr:row>
      <xdr:rowOff>33866</xdr:rowOff>
    </xdr:from>
    <xdr:to>
      <xdr:col>12</xdr:col>
      <xdr:colOff>1251837</xdr:colOff>
      <xdr:row>9</xdr:row>
      <xdr:rowOff>229766</xdr:rowOff>
    </xdr:to>
    <xdr:sp macro="" textlink="">
      <xdr:nvSpPr>
        <xdr:cNvPr id="5" name="Estrella de 5 puntas 4"/>
        <xdr:cNvSpPr>
          <a:spLocks noChangeAspect="1"/>
        </xdr:cNvSpPr>
      </xdr:nvSpPr>
      <xdr:spPr>
        <a:xfrm>
          <a:off x="10255243" y="2408766"/>
          <a:ext cx="235844" cy="195900"/>
        </a:xfrm>
        <a:prstGeom prst="star5">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200"/>
        </a:p>
      </xdr:txBody>
    </xdr:sp>
    <xdr:clientData/>
  </xdr:twoCellAnchor>
  <xdr:twoCellAnchor editAs="oneCell">
    <xdr:from>
      <xdr:col>1</xdr:col>
      <xdr:colOff>16934</xdr:colOff>
      <xdr:row>0</xdr:row>
      <xdr:rowOff>0</xdr:rowOff>
    </xdr:from>
    <xdr:to>
      <xdr:col>1</xdr:col>
      <xdr:colOff>16934</xdr:colOff>
      <xdr:row>11</xdr:row>
      <xdr:rowOff>137583</xdr:rowOff>
    </xdr:to>
    <xdr:pic>
      <xdr:nvPicPr>
        <xdr:cNvPr id="6" name="Imagen 5"/>
        <xdr:cNvPicPr>
          <a:picLocks noChangeAspect="1"/>
        </xdr:cNvPicPr>
      </xdr:nvPicPr>
      <xdr:blipFill>
        <a:blip xmlns:r="http://schemas.openxmlformats.org/officeDocument/2006/relationships" r:embed="rId2"/>
        <a:stretch>
          <a:fillRect/>
        </a:stretch>
      </xdr:blipFill>
      <xdr:spPr>
        <a:xfrm>
          <a:off x="156634" y="0"/>
          <a:ext cx="11197166" cy="2163233"/>
        </a:xfrm>
        <a:prstGeom prst="rect">
          <a:avLst/>
        </a:prstGeom>
      </xdr:spPr>
    </xdr:pic>
    <xdr:clientData/>
  </xdr:twoCellAnchor>
  <xdr:twoCellAnchor editAs="oneCell">
    <xdr:from>
      <xdr:col>1</xdr:col>
      <xdr:colOff>16934</xdr:colOff>
      <xdr:row>0</xdr:row>
      <xdr:rowOff>0</xdr:rowOff>
    </xdr:from>
    <xdr:to>
      <xdr:col>13</xdr:col>
      <xdr:colOff>304800</xdr:colOff>
      <xdr:row>7</xdr:row>
      <xdr:rowOff>135467</xdr:rowOff>
    </xdr:to>
    <xdr:pic>
      <xdr:nvPicPr>
        <xdr:cNvPr id="7" name="Imagen 6"/>
        <xdr:cNvPicPr>
          <a:picLocks noChangeAspect="1"/>
        </xdr:cNvPicPr>
      </xdr:nvPicPr>
      <xdr:blipFill>
        <a:blip xmlns:r="http://schemas.openxmlformats.org/officeDocument/2006/relationships" r:embed="rId3"/>
        <a:stretch>
          <a:fillRect/>
        </a:stretch>
      </xdr:blipFill>
      <xdr:spPr>
        <a:xfrm>
          <a:off x="160867" y="0"/>
          <a:ext cx="11235266" cy="2167467"/>
        </a:xfrm>
        <a:prstGeom prst="rect">
          <a:avLst/>
        </a:prstGeom>
      </xdr:spPr>
    </xdr:pic>
    <xdr:clientData/>
  </xdr:twoCellAnchor>
  <xdr:twoCellAnchor editAs="oneCell">
    <xdr:from>
      <xdr:col>3</xdr:col>
      <xdr:colOff>1580816</xdr:colOff>
      <xdr:row>11</xdr:row>
      <xdr:rowOff>135465</xdr:rowOff>
    </xdr:from>
    <xdr:to>
      <xdr:col>10</xdr:col>
      <xdr:colOff>976775</xdr:colOff>
      <xdr:row>11</xdr:row>
      <xdr:rowOff>2793998</xdr:rowOff>
    </xdr:to>
    <xdr:pic>
      <xdr:nvPicPr>
        <xdr:cNvPr id="8" name="Imagen 7"/>
        <xdr:cNvPicPr>
          <a:picLocks noChangeAspect="1"/>
        </xdr:cNvPicPr>
      </xdr:nvPicPr>
      <xdr:blipFill>
        <a:blip xmlns:r="http://schemas.openxmlformats.org/officeDocument/2006/relationships" r:embed="rId4"/>
        <a:stretch>
          <a:fillRect/>
        </a:stretch>
      </xdr:blipFill>
      <xdr:spPr>
        <a:xfrm>
          <a:off x="2833883" y="3395132"/>
          <a:ext cx="5635892" cy="2658533"/>
        </a:xfrm>
        <a:prstGeom prst="rect">
          <a:avLst/>
        </a:prstGeom>
      </xdr:spPr>
    </xdr:pic>
    <xdr:clientData/>
  </xdr:twoCellAnchor>
  <xdr:twoCellAnchor editAs="oneCell">
    <xdr:from>
      <xdr:col>1</xdr:col>
      <xdr:colOff>33868</xdr:colOff>
      <xdr:row>31</xdr:row>
      <xdr:rowOff>66113</xdr:rowOff>
    </xdr:from>
    <xdr:to>
      <xdr:col>13</xdr:col>
      <xdr:colOff>304802</xdr:colOff>
      <xdr:row>40</xdr:row>
      <xdr:rowOff>524933</xdr:rowOff>
    </xdr:to>
    <xdr:pic>
      <xdr:nvPicPr>
        <xdr:cNvPr id="9" name="Imagen 8"/>
        <xdr:cNvPicPr>
          <a:picLocks noChangeAspect="1"/>
        </xdr:cNvPicPr>
      </xdr:nvPicPr>
      <xdr:blipFill rotWithShape="1">
        <a:blip xmlns:r="http://schemas.openxmlformats.org/officeDocument/2006/relationships" r:embed="rId1"/>
        <a:srcRect t="6589"/>
        <a:stretch/>
      </xdr:blipFill>
      <xdr:spPr>
        <a:xfrm>
          <a:off x="177801" y="11072780"/>
          <a:ext cx="11218334" cy="21352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oxement.com.co/media/3699/eucoflex-acabado-l.pdf" TargetMode="External"/><Relationship Id="rId1" Type="http://schemas.openxmlformats.org/officeDocument/2006/relationships/hyperlink" Target="http://www.toxement.com.co/media/3700/eucoflex-acabado-pa-2c.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oxement.com.co/media/3699/eucoflex-acabado-l.pdf" TargetMode="External"/><Relationship Id="rId1" Type="http://schemas.openxmlformats.org/officeDocument/2006/relationships/hyperlink" Target="http://www.toxement.com.co/media/3700/eucoflex-acabado-pa-2c.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7"/>
  <sheetViews>
    <sheetView showGridLines="0" topLeftCell="A19" workbookViewId="0">
      <selection activeCell="A31" sqref="A31"/>
    </sheetView>
  </sheetViews>
  <sheetFormatPr baseColWidth="10" defaultRowHeight="13" x14ac:dyDescent="0.3"/>
  <cols>
    <col min="1" max="1" width="38.26953125" style="91" bestFit="1" customWidth="1"/>
    <col min="2" max="2" width="29.36328125" style="91" bestFit="1" customWidth="1"/>
    <col min="3" max="3" width="26.54296875" style="91" customWidth="1"/>
    <col min="4" max="4" width="12.90625" style="91" bestFit="1" customWidth="1"/>
    <col min="5" max="5" width="12.6328125" style="91" bestFit="1" customWidth="1"/>
    <col min="6" max="6" width="12.6328125" style="91" customWidth="1"/>
    <col min="7" max="7" width="12.81640625" style="91" customWidth="1"/>
    <col min="8" max="8" width="15.90625" style="91" customWidth="1"/>
    <col min="9" max="9" width="23" style="91" bestFit="1" customWidth="1"/>
    <col min="10" max="10" width="23" style="91" customWidth="1"/>
    <col min="11" max="16384" width="10.90625" style="91"/>
  </cols>
  <sheetData>
    <row r="1" spans="1:9" x14ac:dyDescent="0.3">
      <c r="A1" s="125"/>
      <c r="B1" s="125"/>
      <c r="C1" s="126" t="s">
        <v>36</v>
      </c>
      <c r="D1" s="126" t="s">
        <v>37</v>
      </c>
      <c r="E1" s="126" t="s">
        <v>34</v>
      </c>
      <c r="F1" s="126" t="s">
        <v>35</v>
      </c>
      <c r="G1" s="90"/>
      <c r="I1" s="89"/>
    </row>
    <row r="2" spans="1:9" x14ac:dyDescent="0.3">
      <c r="A2" s="129" t="s">
        <v>38</v>
      </c>
      <c r="B2" s="127" t="s">
        <v>0</v>
      </c>
      <c r="C2" s="125" t="s">
        <v>65</v>
      </c>
      <c r="D2" s="125">
        <v>5</v>
      </c>
      <c r="E2" s="125">
        <v>7182</v>
      </c>
      <c r="F2" s="125">
        <v>0.4</v>
      </c>
      <c r="G2" s="89"/>
    </row>
    <row r="3" spans="1:9" x14ac:dyDescent="0.3">
      <c r="A3" s="125"/>
      <c r="B3" s="127" t="s">
        <v>39</v>
      </c>
      <c r="C3" s="125" t="s">
        <v>66</v>
      </c>
      <c r="D3" s="125">
        <v>3</v>
      </c>
      <c r="E3" s="125">
        <v>7181</v>
      </c>
      <c r="F3" s="125">
        <v>0.45</v>
      </c>
      <c r="G3" s="89"/>
    </row>
    <row r="4" spans="1:9" x14ac:dyDescent="0.3">
      <c r="A4" s="125"/>
      <c r="B4" s="127"/>
      <c r="C4" s="128"/>
      <c r="D4" s="128"/>
      <c r="E4" s="128"/>
      <c r="F4" s="125"/>
      <c r="G4" s="89"/>
    </row>
    <row r="5" spans="1:9" s="149" customFormat="1" x14ac:dyDescent="0.3">
      <c r="A5" s="145"/>
      <c r="B5" s="146"/>
      <c r="C5" s="147"/>
      <c r="D5" s="147"/>
      <c r="E5" s="147"/>
      <c r="F5" s="145"/>
      <c r="G5" s="148"/>
    </row>
    <row r="6" spans="1:9" ht="13.5" thickBot="1" x14ac:dyDescent="0.35">
      <c r="A6" s="136"/>
      <c r="B6" s="136"/>
      <c r="C6" s="137" t="s">
        <v>35</v>
      </c>
      <c r="D6" s="136" t="s">
        <v>73</v>
      </c>
      <c r="E6" s="136"/>
      <c r="F6" s="136"/>
      <c r="G6" s="136"/>
      <c r="H6" s="136"/>
    </row>
    <row r="7" spans="1:9" x14ac:dyDescent="0.3">
      <c r="A7" s="138" t="s">
        <v>16</v>
      </c>
      <c r="B7" s="139" t="s">
        <v>28</v>
      </c>
      <c r="C7" s="140">
        <v>2</v>
      </c>
      <c r="D7" s="136" t="s">
        <v>64</v>
      </c>
      <c r="E7" s="136"/>
      <c r="F7" s="136"/>
      <c r="G7" s="136"/>
      <c r="H7" s="136"/>
    </row>
    <row r="8" spans="1:9" ht="26.5" thickBot="1" x14ac:dyDescent="0.35">
      <c r="A8" s="141"/>
      <c r="B8" s="142" t="s">
        <v>29</v>
      </c>
      <c r="C8" s="143">
        <v>3.5</v>
      </c>
      <c r="D8" s="136" t="s">
        <v>74</v>
      </c>
      <c r="E8" s="144"/>
      <c r="F8" s="144"/>
      <c r="G8" s="144"/>
      <c r="H8" s="136"/>
    </row>
    <row r="9" spans="1:9" s="149" customFormat="1" x14ac:dyDescent="0.3">
      <c r="A9" s="150"/>
      <c r="B9" s="151"/>
      <c r="C9" s="150"/>
      <c r="E9" s="152"/>
      <c r="F9" s="152"/>
      <c r="G9" s="152"/>
    </row>
    <row r="10" spans="1:9" ht="13.5" thickBot="1" x14ac:dyDescent="0.35">
      <c r="A10" s="106"/>
      <c r="B10" s="106"/>
      <c r="C10" s="226"/>
      <c r="D10" s="227"/>
      <c r="E10" s="153"/>
      <c r="F10" s="153" t="s">
        <v>45</v>
      </c>
      <c r="G10" s="135"/>
    </row>
    <row r="11" spans="1:9" x14ac:dyDescent="0.3">
      <c r="A11" s="110" t="s">
        <v>80</v>
      </c>
      <c r="B11" s="154" t="s">
        <v>44</v>
      </c>
      <c r="C11" s="155" t="s">
        <v>63</v>
      </c>
      <c r="D11" s="156"/>
      <c r="E11" s="135"/>
      <c r="F11" s="157" t="e">
        <f>#REF!</f>
        <v>#REF!</v>
      </c>
      <c r="G11" s="158"/>
    </row>
    <row r="12" spans="1:9" ht="52" x14ac:dyDescent="0.3">
      <c r="A12" s="104"/>
      <c r="B12" s="159" t="s">
        <v>42</v>
      </c>
      <c r="C12" s="160" t="s">
        <v>5</v>
      </c>
      <c r="D12" s="161" t="s">
        <v>4</v>
      </c>
      <c r="E12" s="158"/>
      <c r="F12" s="162" t="e">
        <f>IF(VLOOKUP($F$11,$B$11:$D$13,2,0)&gt;0,VLOOKUP($F$11,$B$11:$D$13,2,0)," ")</f>
        <v>#REF!</v>
      </c>
      <c r="G12" s="158"/>
    </row>
    <row r="13" spans="1:9" ht="52.5" thickBot="1" x14ac:dyDescent="0.35">
      <c r="A13" s="105"/>
      <c r="B13" s="163" t="s">
        <v>43</v>
      </c>
      <c r="C13" s="164" t="s">
        <v>17</v>
      </c>
      <c r="D13" s="165" t="s">
        <v>18</v>
      </c>
      <c r="E13" s="135"/>
      <c r="F13" s="166" t="e">
        <f>IF(VLOOKUP($F$11,$B$11:$D$13,3,0)&gt;0,VLOOKUP($F$11,$B$11:$D$13,3,0)," ")</f>
        <v>#REF!</v>
      </c>
      <c r="G13" s="135"/>
    </row>
    <row r="14" spans="1:9" x14ac:dyDescent="0.3">
      <c r="A14" s="106"/>
      <c r="B14" s="134" t="s">
        <v>46</v>
      </c>
      <c r="C14" s="134" t="s">
        <v>47</v>
      </c>
      <c r="D14" s="228" t="s">
        <v>58</v>
      </c>
      <c r="E14" s="228"/>
      <c r="F14" s="134" t="s">
        <v>60</v>
      </c>
      <c r="G14" s="167" t="s">
        <v>59</v>
      </c>
    </row>
    <row r="15" spans="1:9" ht="39" x14ac:dyDescent="0.3">
      <c r="A15" s="107" t="s">
        <v>63</v>
      </c>
      <c r="B15" s="109" t="s">
        <v>53</v>
      </c>
      <c r="C15" s="109" t="s">
        <v>48</v>
      </c>
      <c r="D15" s="168">
        <v>0.5</v>
      </c>
      <c r="E15" s="168">
        <v>0.5</v>
      </c>
      <c r="F15" s="168">
        <v>15</v>
      </c>
      <c r="G15" s="168" t="s">
        <v>67</v>
      </c>
    </row>
    <row r="16" spans="1:9" ht="26" x14ac:dyDescent="0.3">
      <c r="A16" s="108" t="s">
        <v>5</v>
      </c>
      <c r="B16" s="109" t="s">
        <v>54</v>
      </c>
      <c r="C16" s="109" t="s">
        <v>56</v>
      </c>
      <c r="D16" s="168">
        <v>0.45</v>
      </c>
      <c r="E16" s="168">
        <v>0.5</v>
      </c>
      <c r="F16" s="168">
        <v>24</v>
      </c>
      <c r="G16" s="168" t="s">
        <v>68</v>
      </c>
    </row>
    <row r="17" spans="1:7" ht="26" x14ac:dyDescent="0.3">
      <c r="A17" s="108" t="s">
        <v>4</v>
      </c>
      <c r="B17" s="109" t="s">
        <v>55</v>
      </c>
      <c r="C17" s="109" t="s">
        <v>57</v>
      </c>
      <c r="D17" s="168">
        <v>0.3</v>
      </c>
      <c r="E17" s="168">
        <v>0.35</v>
      </c>
      <c r="F17" s="168">
        <v>25</v>
      </c>
      <c r="G17" s="168" t="s">
        <v>69</v>
      </c>
    </row>
    <row r="18" spans="1:7" ht="35" customHeight="1" x14ac:dyDescent="0.3">
      <c r="A18" s="109" t="s">
        <v>17</v>
      </c>
      <c r="B18" s="109" t="s">
        <v>49</v>
      </c>
      <c r="C18" s="109" t="s">
        <v>50</v>
      </c>
      <c r="D18" s="168">
        <f>3*0.15</f>
        <v>0.44999999999999996</v>
      </c>
      <c r="E18" s="168">
        <v>0.5</v>
      </c>
      <c r="F18" s="168">
        <v>24</v>
      </c>
      <c r="G18" s="168" t="s">
        <v>68</v>
      </c>
    </row>
    <row r="19" spans="1:7" ht="26" x14ac:dyDescent="0.3">
      <c r="A19" s="109" t="s">
        <v>18</v>
      </c>
      <c r="B19" s="109" t="s">
        <v>51</v>
      </c>
      <c r="C19" s="109" t="s">
        <v>52</v>
      </c>
      <c r="D19" s="168">
        <v>0.3</v>
      </c>
      <c r="E19" s="168">
        <v>0.25</v>
      </c>
      <c r="F19" s="168">
        <v>20</v>
      </c>
      <c r="G19" s="168" t="s">
        <v>70</v>
      </c>
    </row>
    <row r="21" spans="1:7" ht="13.5" thickBot="1" x14ac:dyDescent="0.35">
      <c r="A21" s="169"/>
      <c r="B21" s="169"/>
      <c r="C21" s="229"/>
      <c r="D21" s="230"/>
      <c r="E21" s="170"/>
      <c r="F21" s="170" t="s">
        <v>45</v>
      </c>
      <c r="G21" s="171"/>
    </row>
    <row r="22" spans="1:7" x14ac:dyDescent="0.3">
      <c r="A22" s="172" t="s">
        <v>79</v>
      </c>
      <c r="B22" s="173" t="s">
        <v>44</v>
      </c>
      <c r="C22" s="174" t="s">
        <v>63</v>
      </c>
      <c r="D22" s="175"/>
      <c r="E22" s="171"/>
      <c r="F22" s="176" t="str">
        <f>PARKING!C26</f>
        <v>Puesta al servicio en 24 horas</v>
      </c>
      <c r="G22" s="177"/>
    </row>
    <row r="23" spans="1:7" ht="52" x14ac:dyDescent="0.3">
      <c r="A23" s="178"/>
      <c r="B23" s="179" t="s">
        <v>42</v>
      </c>
      <c r="C23" s="180" t="s">
        <v>5</v>
      </c>
      <c r="D23" s="181" t="s">
        <v>4</v>
      </c>
      <c r="E23" s="177"/>
      <c r="F23" s="182" t="str">
        <f>IF(VLOOKUP($F$22,$B$22:$D$23,2,0)&gt;0,VLOOKUP($F$22,$B$22:$D$23,2,0)," ")</f>
        <v>EUCOFLEX ACABADO PA 2C (todos los colores)</v>
      </c>
      <c r="G23" s="177"/>
    </row>
    <row r="24" spans="1:7" ht="13.5" thickBot="1" x14ac:dyDescent="0.35">
      <c r="A24" s="183"/>
      <c r="B24" s="184"/>
      <c r="C24" s="185"/>
      <c r="D24" s="186"/>
      <c r="E24" s="171"/>
      <c r="F24" s="182" t="str">
        <f>IF(VLOOKUP($F$22,$B$22:$D$23,3,0)&gt;0,VLOOKUP($F$22,$B$22:$D$23,3,0)," ")</f>
        <v xml:space="preserve"> </v>
      </c>
      <c r="G24" s="171"/>
    </row>
    <row r="25" spans="1:7" x14ac:dyDescent="0.3">
      <c r="A25" s="169"/>
      <c r="B25" s="187" t="s">
        <v>58</v>
      </c>
      <c r="C25" s="188" t="s">
        <v>60</v>
      </c>
      <c r="D25" s="189" t="s">
        <v>59</v>
      </c>
      <c r="E25" s="169"/>
      <c r="F25" s="169"/>
      <c r="G25" s="169"/>
    </row>
    <row r="26" spans="1:7" x14ac:dyDescent="0.3">
      <c r="A26" s="190" t="s">
        <v>63</v>
      </c>
      <c r="B26" s="191">
        <v>0.5</v>
      </c>
      <c r="C26" s="191">
        <v>15</v>
      </c>
      <c r="D26" s="191" t="s">
        <v>67</v>
      </c>
      <c r="E26" s="169"/>
      <c r="F26" s="169"/>
      <c r="G26" s="169"/>
    </row>
    <row r="27" spans="1:7" ht="26" x14ac:dyDescent="0.3">
      <c r="A27" s="192" t="s">
        <v>5</v>
      </c>
      <c r="B27" s="191">
        <v>0.5</v>
      </c>
      <c r="C27" s="191">
        <v>24</v>
      </c>
      <c r="D27" s="191" t="s">
        <v>68</v>
      </c>
      <c r="E27" s="169"/>
      <c r="F27" s="169"/>
      <c r="G27" s="169"/>
    </row>
    <row r="28" spans="1:7" ht="26" x14ac:dyDescent="0.3">
      <c r="A28" s="192" t="s">
        <v>4</v>
      </c>
      <c r="B28" s="191">
        <v>0.5</v>
      </c>
      <c r="C28" s="191">
        <v>25</v>
      </c>
      <c r="D28" s="191" t="s">
        <v>69</v>
      </c>
      <c r="E28" s="169"/>
      <c r="F28" s="169"/>
      <c r="G28" s="169"/>
    </row>
    <row r="30" spans="1:7" ht="13.5" thickBot="1" x14ac:dyDescent="0.35">
      <c r="A30" s="193"/>
      <c r="B30" s="193"/>
      <c r="C30" s="231"/>
      <c r="D30" s="232"/>
      <c r="E30" s="194"/>
      <c r="F30" s="194" t="s">
        <v>45</v>
      </c>
      <c r="G30" s="193"/>
    </row>
    <row r="31" spans="1:7" x14ac:dyDescent="0.3">
      <c r="A31" s="195" t="s">
        <v>77</v>
      </c>
      <c r="B31" s="196" t="s">
        <v>44</v>
      </c>
      <c r="C31" s="197" t="s">
        <v>63</v>
      </c>
      <c r="D31" s="198"/>
      <c r="E31" s="199"/>
      <c r="F31" s="200" t="str">
        <f>CUBIERTAS!C26</f>
        <v>Puesta al servicio en 7 días</v>
      </c>
      <c r="G31" s="193"/>
    </row>
    <row r="32" spans="1:7" ht="52" x14ac:dyDescent="0.3">
      <c r="A32" s="201"/>
      <c r="B32" s="202" t="s">
        <v>42</v>
      </c>
      <c r="C32" s="203" t="s">
        <v>5</v>
      </c>
      <c r="D32" s="204" t="s">
        <v>4</v>
      </c>
      <c r="E32" s="205"/>
      <c r="F32" s="206" t="str">
        <f>IF(VLOOKUP($F$31,$B$31:$D$32,2,0)&gt;0,VLOOKUP($F$31,$B$31:$D$32,2,0)," ")</f>
        <v>EUCOFLEX ACABADO L + EUCOFLEX PIGMENTO PU (otros colores)</v>
      </c>
      <c r="G32" s="193"/>
    </row>
    <row r="33" spans="1:7" ht="13.5" thickBot="1" x14ac:dyDescent="0.35">
      <c r="A33" s="207"/>
      <c r="B33" s="208"/>
      <c r="C33" s="209"/>
      <c r="D33" s="193"/>
      <c r="E33" s="193"/>
      <c r="F33" s="206" t="str">
        <f>IF(VLOOKUP($F$31,$B$31:$D$32,3,0)&gt;0,VLOOKUP($F$31,$B$31:$D$32,3,0)," ")</f>
        <v>EUCOFLEX ACABADO L
Blanco/Gris/Incoloro</v>
      </c>
      <c r="G33" s="193"/>
    </row>
    <row r="34" spans="1:7" ht="13.5" thickBot="1" x14ac:dyDescent="0.35">
      <c r="C34" s="92"/>
    </row>
    <row r="35" spans="1:7" x14ac:dyDescent="0.3">
      <c r="A35" s="111" t="s">
        <v>78</v>
      </c>
      <c r="B35" s="94" t="s">
        <v>75</v>
      </c>
      <c r="C35" s="95"/>
    </row>
    <row r="36" spans="1:7" x14ac:dyDescent="0.3">
      <c r="A36" s="112"/>
      <c r="B36" s="96" t="s">
        <v>76</v>
      </c>
      <c r="C36" s="97"/>
      <c r="D36" s="93"/>
      <c r="E36" s="93"/>
      <c r="F36" s="93"/>
      <c r="G36" s="93"/>
    </row>
    <row r="37" spans="1:7" ht="13.5" thickBot="1" x14ac:dyDescent="0.35">
      <c r="A37" s="113"/>
      <c r="B37" s="98"/>
      <c r="C37" s="99"/>
    </row>
  </sheetData>
  <mergeCells count="4">
    <mergeCell ref="C10:D10"/>
    <mergeCell ref="D14:E14"/>
    <mergeCell ref="C21:D21"/>
    <mergeCell ref="C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pageSetUpPr fitToPage="1"/>
  </sheetPr>
  <dimension ref="A1:R60"/>
  <sheetViews>
    <sheetView showGridLines="0" showRowColHeaders="0" zoomScale="75" zoomScaleNormal="75" workbookViewId="0">
      <selection activeCell="B24" sqref="B24:N25"/>
    </sheetView>
  </sheetViews>
  <sheetFormatPr baseColWidth="10" defaultColWidth="0" defaultRowHeight="14.5" zeroHeight="1" x14ac:dyDescent="0.35"/>
  <cols>
    <col min="1" max="1" width="2" style="1" customWidth="1"/>
    <col min="2" max="2" width="4.6328125" style="1" customWidth="1"/>
    <col min="3" max="3" width="11.26953125" style="1" customWidth="1"/>
    <col min="4" max="4" width="34.7265625" style="1" customWidth="1"/>
    <col min="5" max="5" width="8" style="1" customWidth="1"/>
    <col min="6" max="6" width="12.90625" style="1" customWidth="1"/>
    <col min="7" max="7" width="7.1796875" style="1" customWidth="1"/>
    <col min="8" max="8" width="8.36328125" style="1" customWidth="1"/>
    <col min="9" max="9" width="10" style="1" bestFit="1" customWidth="1"/>
    <col min="10" max="10" width="8" style="1" customWidth="1"/>
    <col min="11" max="11" width="15.6328125" style="1" customWidth="1"/>
    <col min="12" max="12" width="9.54296875" style="1" customWidth="1"/>
    <col min="13" max="13" width="26.26953125" style="1" customWidth="1"/>
    <col min="14" max="14" width="4.7265625" style="1" customWidth="1"/>
    <col min="15" max="15" width="2.7265625" style="1" customWidth="1"/>
    <col min="16" max="18" width="0" style="1" hidden="1" customWidth="1"/>
    <col min="19" max="16384" width="28.81640625" style="1" hidden="1"/>
  </cols>
  <sheetData>
    <row r="1" spans="2:18" x14ac:dyDescent="0.35">
      <c r="B1" s="8"/>
      <c r="C1" s="9"/>
      <c r="D1" s="9"/>
      <c r="E1" s="9"/>
      <c r="F1" s="9"/>
      <c r="G1" s="9"/>
      <c r="H1" s="9"/>
      <c r="I1" s="9"/>
      <c r="J1" s="9"/>
      <c r="K1" s="9"/>
      <c r="L1" s="9"/>
      <c r="M1" s="9"/>
      <c r="N1" s="10"/>
    </row>
    <row r="2" spans="2:18" x14ac:dyDescent="0.35">
      <c r="B2" s="11"/>
      <c r="C2" s="3"/>
      <c r="D2" s="3"/>
      <c r="E2" s="3"/>
      <c r="F2" s="3"/>
      <c r="G2" s="3"/>
      <c r="H2" s="3"/>
      <c r="I2" s="3"/>
      <c r="J2" s="3"/>
      <c r="K2" s="3"/>
      <c r="L2" s="3"/>
      <c r="M2" s="3"/>
      <c r="N2" s="6"/>
    </row>
    <row r="3" spans="2:18" x14ac:dyDescent="0.35">
      <c r="B3" s="11"/>
      <c r="C3" s="3"/>
      <c r="D3" s="3"/>
      <c r="E3" s="3"/>
      <c r="F3" s="3"/>
      <c r="G3" s="3"/>
      <c r="H3" s="3"/>
      <c r="I3" s="3"/>
      <c r="J3" s="3"/>
      <c r="K3" s="3"/>
      <c r="L3" s="3"/>
      <c r="M3" s="3"/>
      <c r="N3" s="6"/>
    </row>
    <row r="4" spans="2:18" x14ac:dyDescent="0.35">
      <c r="B4" s="11"/>
      <c r="C4" s="3"/>
      <c r="D4" s="3"/>
      <c r="E4" s="3"/>
      <c r="F4" s="3"/>
      <c r="G4" s="3"/>
      <c r="H4" s="3"/>
      <c r="I4" s="3"/>
      <c r="J4" s="3"/>
      <c r="K4" s="3"/>
      <c r="L4" s="3"/>
      <c r="M4" s="3"/>
      <c r="N4" s="6"/>
    </row>
    <row r="5" spans="2:18" s="3" customFormat="1" ht="64" customHeight="1" x14ac:dyDescent="0.35">
      <c r="B5" s="11"/>
      <c r="D5" s="263"/>
      <c r="E5" s="263"/>
      <c r="F5" s="263"/>
      <c r="G5" s="263"/>
      <c r="H5" s="263"/>
      <c r="I5" s="263"/>
      <c r="J5" s="263"/>
      <c r="K5" s="263"/>
      <c r="N5" s="6"/>
    </row>
    <row r="6" spans="2:18" s="3" customFormat="1" ht="22.5" customHeight="1" x14ac:dyDescent="0.35">
      <c r="B6" s="11"/>
      <c r="N6" s="6"/>
    </row>
    <row r="7" spans="2:18" s="3" customFormat="1" x14ac:dyDescent="0.35">
      <c r="B7" s="11"/>
      <c r="C7" s="5"/>
      <c r="D7" s="264"/>
      <c r="E7" s="264"/>
      <c r="F7" s="264"/>
      <c r="G7" s="264"/>
      <c r="H7" s="264"/>
      <c r="I7" s="264"/>
      <c r="K7" s="5"/>
      <c r="N7" s="6"/>
    </row>
    <row r="8" spans="2:18" s="3" customFormat="1" ht="13" customHeight="1" thickBot="1" x14ac:dyDescent="0.4">
      <c r="B8" s="12"/>
      <c r="C8" s="17"/>
      <c r="D8" s="265"/>
      <c r="E8" s="265"/>
      <c r="F8" s="265"/>
      <c r="G8" s="265"/>
      <c r="H8" s="265"/>
      <c r="I8" s="265"/>
      <c r="J8" s="2"/>
      <c r="K8" s="2"/>
      <c r="L8" s="2"/>
      <c r="M8" s="2"/>
      <c r="N8" s="7"/>
    </row>
    <row r="9" spans="2:18" ht="15" thickBot="1" x14ac:dyDescent="0.4">
      <c r="B9" s="11"/>
      <c r="C9" s="3"/>
      <c r="D9" s="3"/>
      <c r="E9" s="3"/>
      <c r="F9" s="3"/>
      <c r="G9" s="3"/>
      <c r="H9" s="3"/>
      <c r="I9" s="4"/>
      <c r="J9" s="3"/>
      <c r="K9" s="3"/>
      <c r="L9" s="3"/>
      <c r="M9" s="3"/>
      <c r="N9" s="6"/>
    </row>
    <row r="10" spans="2:18" s="3" customFormat="1" ht="21.5" thickBot="1" x14ac:dyDescent="0.55000000000000004">
      <c r="B10" s="272" t="s">
        <v>83</v>
      </c>
      <c r="C10" s="273"/>
      <c r="D10" s="273"/>
      <c r="E10" s="273"/>
      <c r="F10" s="273"/>
      <c r="G10" s="273"/>
      <c r="H10" s="273"/>
      <c r="I10" s="273"/>
      <c r="J10" s="273"/>
      <c r="K10" s="273"/>
      <c r="L10" s="273"/>
      <c r="M10" s="273"/>
      <c r="N10" s="274"/>
    </row>
    <row r="11" spans="2:18" ht="46.5" customHeight="1" thickBot="1" x14ac:dyDescent="0.4">
      <c r="B11" s="241" t="s">
        <v>84</v>
      </c>
      <c r="C11" s="242"/>
      <c r="D11" s="242"/>
      <c r="E11" s="242"/>
      <c r="F11" s="242"/>
      <c r="G11" s="242"/>
      <c r="H11" s="242"/>
      <c r="I11" s="242"/>
      <c r="J11" s="242"/>
      <c r="K11" s="242"/>
      <c r="L11" s="242"/>
      <c r="M11" s="242"/>
      <c r="N11" s="243"/>
    </row>
    <row r="12" spans="2:18" ht="15" thickBot="1" x14ac:dyDescent="0.4">
      <c r="B12" s="11"/>
      <c r="C12" s="3"/>
      <c r="D12" s="3"/>
      <c r="E12" s="3"/>
      <c r="F12" s="3"/>
      <c r="G12" s="3"/>
      <c r="H12" s="3"/>
      <c r="I12" s="4"/>
      <c r="J12" s="3"/>
      <c r="K12" s="3"/>
      <c r="L12" s="3"/>
      <c r="M12" s="3"/>
      <c r="N12" s="6"/>
    </row>
    <row r="13" spans="2:18" ht="18" customHeight="1" thickBot="1" x14ac:dyDescent="0.4">
      <c r="B13" s="19"/>
      <c r="C13" s="266" t="s">
        <v>82</v>
      </c>
      <c r="D13" s="267"/>
      <c r="E13" s="267"/>
      <c r="F13" s="267"/>
      <c r="G13" s="267"/>
      <c r="H13" s="267"/>
      <c r="I13" s="267"/>
      <c r="J13" s="267"/>
      <c r="K13" s="267"/>
      <c r="L13" s="267"/>
      <c r="M13" s="268"/>
      <c r="N13" s="6"/>
      <c r="P13" s="20"/>
      <c r="Q13" s="20"/>
      <c r="R13" s="20"/>
    </row>
    <row r="14" spans="2:18" ht="14.5" customHeight="1" thickBot="1" x14ac:dyDescent="0.4">
      <c r="B14" s="58"/>
      <c r="C14" s="269" t="s">
        <v>81</v>
      </c>
      <c r="D14" s="270"/>
      <c r="E14" s="270"/>
      <c r="F14" s="270"/>
      <c r="G14" s="270"/>
      <c r="H14" s="270"/>
      <c r="I14" s="270"/>
      <c r="J14" s="270"/>
      <c r="K14" s="270"/>
      <c r="L14" s="270"/>
      <c r="M14" s="271"/>
      <c r="N14" s="6"/>
      <c r="P14" s="21"/>
      <c r="Q14" s="20"/>
      <c r="R14" s="20"/>
    </row>
    <row r="15" spans="2:18" ht="31" customHeight="1" thickBot="1" x14ac:dyDescent="0.4">
      <c r="B15" s="60"/>
      <c r="C15" s="212" t="s">
        <v>19</v>
      </c>
      <c r="D15" s="213" t="s">
        <v>20</v>
      </c>
      <c r="E15" s="253" t="s">
        <v>21</v>
      </c>
      <c r="F15" s="254"/>
      <c r="G15" s="254"/>
      <c r="H15" s="255"/>
      <c r="I15" s="253" t="s">
        <v>22</v>
      </c>
      <c r="J15" s="255"/>
      <c r="K15" s="214" t="s">
        <v>32</v>
      </c>
      <c r="L15" s="253" t="s">
        <v>31</v>
      </c>
      <c r="M15" s="256"/>
      <c r="N15" s="6"/>
    </row>
    <row r="16" spans="2:18" ht="15" thickBot="1" x14ac:dyDescent="0.4">
      <c r="B16" s="257"/>
      <c r="C16" s="29"/>
      <c r="D16" s="30" t="s">
        <v>23</v>
      </c>
      <c r="E16" s="31"/>
      <c r="F16" s="32"/>
      <c r="G16" s="33"/>
      <c r="H16" s="33"/>
      <c r="I16" s="33"/>
      <c r="J16" s="34"/>
      <c r="K16" s="35"/>
      <c r="L16" s="36"/>
      <c r="M16" s="37"/>
      <c r="N16" s="6"/>
    </row>
    <row r="17" spans="2:14" ht="17" thickBot="1" x14ac:dyDescent="0.4">
      <c r="B17" s="257"/>
      <c r="C17" s="40">
        <f>VLOOKUP(D17,LISTADO!B2:F3,4,0)</f>
        <v>7181</v>
      </c>
      <c r="D17" s="225" t="s">
        <v>39</v>
      </c>
      <c r="E17" s="44">
        <v>1</v>
      </c>
      <c r="F17" s="45" t="s">
        <v>24</v>
      </c>
      <c r="G17" s="45">
        <f>VLOOKUP($D$17,LISTADO!$B$2:$F$3,3,0)</f>
        <v>3</v>
      </c>
      <c r="H17" s="46" t="s">
        <v>25</v>
      </c>
      <c r="I17" s="56">
        <f>VLOOKUP($D$17,LISTADO!$B$2:$F$3,5,0)</f>
        <v>0.45</v>
      </c>
      <c r="J17" s="52" t="s">
        <v>40</v>
      </c>
      <c r="K17" s="258">
        <v>1000</v>
      </c>
      <c r="L17" s="54">
        <f>ROUNDUP(((K17*I17)/G17)*1.05,0)</f>
        <v>158</v>
      </c>
      <c r="M17" s="48" t="str">
        <f>VLOOKUP($D$17,LISTADO!$B$2:$F$3,2,0)</f>
        <v>Kits x 3 kg</v>
      </c>
      <c r="N17" s="6"/>
    </row>
    <row r="18" spans="2:14" ht="21" customHeight="1" thickBot="1" x14ac:dyDescent="0.4">
      <c r="B18" s="257"/>
      <c r="C18" s="41">
        <v>2014</v>
      </c>
      <c r="D18" s="42" t="s">
        <v>1</v>
      </c>
      <c r="E18" s="47">
        <v>1</v>
      </c>
      <c r="F18" s="23" t="s">
        <v>26</v>
      </c>
      <c r="G18" s="23">
        <v>30</v>
      </c>
      <c r="H18" s="24" t="s">
        <v>25</v>
      </c>
      <c r="I18" s="57">
        <v>0.5</v>
      </c>
      <c r="J18" s="53" t="s">
        <v>33</v>
      </c>
      <c r="K18" s="259"/>
      <c r="L18" s="55">
        <f>ROUNDUP(((K17*I18)/G18)*1.05,0)</f>
        <v>18</v>
      </c>
      <c r="M18" s="50" t="s">
        <v>27</v>
      </c>
      <c r="N18" s="6"/>
    </row>
    <row r="19" spans="2:14" ht="15" thickBot="1" x14ac:dyDescent="0.4">
      <c r="B19" s="257"/>
      <c r="C19" s="26"/>
      <c r="D19" s="43"/>
      <c r="E19" s="25"/>
      <c r="F19" s="25"/>
      <c r="G19" s="25"/>
      <c r="H19" s="25"/>
      <c r="I19" s="25"/>
      <c r="J19" s="25"/>
      <c r="K19" s="259"/>
      <c r="L19" s="25"/>
      <c r="M19" s="49"/>
      <c r="N19" s="6"/>
    </row>
    <row r="20" spans="2:14" ht="15" thickBot="1" x14ac:dyDescent="0.4">
      <c r="B20" s="257"/>
      <c r="C20" s="77"/>
      <c r="D20" s="211" t="s">
        <v>30</v>
      </c>
      <c r="E20" s="78"/>
      <c r="F20" s="72"/>
      <c r="G20" s="71"/>
      <c r="H20" s="71"/>
      <c r="I20" s="72"/>
      <c r="J20" s="79"/>
      <c r="K20" s="259"/>
      <c r="L20" s="27"/>
      <c r="M20" s="28"/>
      <c r="N20" s="6"/>
    </row>
    <row r="21" spans="2:14" ht="27.5" thickBot="1" x14ac:dyDescent="0.4">
      <c r="B21" s="257"/>
      <c r="C21" s="74">
        <v>7457</v>
      </c>
      <c r="D21" s="38" t="s">
        <v>86</v>
      </c>
      <c r="E21" s="75">
        <v>1</v>
      </c>
      <c r="F21" s="39" t="s">
        <v>24</v>
      </c>
      <c r="G21" s="39">
        <v>400</v>
      </c>
      <c r="H21" s="39" t="s">
        <v>25</v>
      </c>
      <c r="I21" s="218">
        <v>2</v>
      </c>
      <c r="J21" s="76" t="s">
        <v>33</v>
      </c>
      <c r="K21" s="260"/>
      <c r="L21" s="55">
        <f>ROUNDUP(((K17*I21)/G21)*1.05,0)</f>
        <v>6</v>
      </c>
      <c r="M21" s="51" t="s">
        <v>41</v>
      </c>
      <c r="N21" s="6"/>
    </row>
    <row r="22" spans="2:14" ht="15" thickBot="1" x14ac:dyDescent="0.4">
      <c r="B22" s="114"/>
      <c r="C22" s="122"/>
      <c r="D22" s="261" t="s">
        <v>87</v>
      </c>
      <c r="E22" s="261"/>
      <c r="F22" s="261"/>
      <c r="G22" s="261"/>
      <c r="H22" s="261"/>
      <c r="I22" s="261"/>
      <c r="J22" s="261"/>
      <c r="K22" s="261"/>
      <c r="L22" s="261"/>
      <c r="M22" s="262"/>
      <c r="N22" s="6"/>
    </row>
    <row r="23" spans="2:14" s="22" customFormat="1" ht="14.5" customHeight="1" thickBot="1" x14ac:dyDescent="0.4">
      <c r="B23" s="244"/>
      <c r="C23" s="245"/>
      <c r="D23" s="245"/>
      <c r="E23" s="245"/>
      <c r="F23" s="245"/>
      <c r="G23" s="245"/>
      <c r="H23" s="245"/>
      <c r="I23" s="245"/>
      <c r="J23" s="245"/>
      <c r="K23" s="245"/>
      <c r="L23" s="245"/>
      <c r="M23" s="245"/>
      <c r="N23" s="246"/>
    </row>
    <row r="24" spans="2:14" ht="15" customHeight="1" x14ac:dyDescent="0.35">
      <c r="B24" s="247" t="s">
        <v>6</v>
      </c>
      <c r="C24" s="248"/>
      <c r="D24" s="248"/>
      <c r="E24" s="248"/>
      <c r="F24" s="248"/>
      <c r="G24" s="248"/>
      <c r="H24" s="248"/>
      <c r="I24" s="248"/>
      <c r="J24" s="248"/>
      <c r="K24" s="248"/>
      <c r="L24" s="248"/>
      <c r="M24" s="248"/>
      <c r="N24" s="249"/>
    </row>
    <row r="25" spans="2:14" s="3" customFormat="1" ht="8" customHeight="1" thickBot="1" x14ac:dyDescent="0.4">
      <c r="B25" s="250"/>
      <c r="C25" s="251"/>
      <c r="D25" s="251"/>
      <c r="E25" s="251"/>
      <c r="F25" s="251"/>
      <c r="G25" s="251"/>
      <c r="H25" s="251"/>
      <c r="I25" s="251"/>
      <c r="J25" s="251"/>
      <c r="K25" s="251"/>
      <c r="L25" s="251"/>
      <c r="M25" s="251"/>
      <c r="N25" s="252"/>
    </row>
    <row r="26" spans="2:14" s="3" customFormat="1" ht="48.5" customHeight="1" x14ac:dyDescent="0.35">
      <c r="B26" s="233" t="s">
        <v>71</v>
      </c>
      <c r="C26" s="234"/>
      <c r="D26" s="234"/>
      <c r="E26" s="234"/>
      <c r="F26" s="234"/>
      <c r="G26" s="234"/>
      <c r="H26" s="234"/>
      <c r="I26" s="234"/>
      <c r="J26" s="234"/>
      <c r="K26" s="234"/>
      <c r="L26" s="234"/>
      <c r="M26" s="234"/>
      <c r="N26" s="235"/>
    </row>
    <row r="27" spans="2:14" x14ac:dyDescent="0.35">
      <c r="B27" s="239" t="s">
        <v>8</v>
      </c>
      <c r="C27" s="240"/>
      <c r="D27" s="240"/>
      <c r="E27" s="240"/>
      <c r="F27" s="240"/>
      <c r="G27" s="240"/>
      <c r="H27" s="240"/>
      <c r="I27" s="240"/>
      <c r="J27" s="240"/>
      <c r="K27" s="240"/>
      <c r="L27" s="3" t="s">
        <v>15</v>
      </c>
      <c r="M27" s="3"/>
      <c r="N27" s="6"/>
    </row>
    <row r="28" spans="2:14" ht="32.5" customHeight="1" thickBot="1" x14ac:dyDescent="0.4">
      <c r="B28" s="233" t="s">
        <v>10</v>
      </c>
      <c r="C28" s="234"/>
      <c r="D28" s="234"/>
      <c r="E28" s="234"/>
      <c r="F28" s="234"/>
      <c r="G28" s="234"/>
      <c r="H28" s="234"/>
      <c r="I28" s="234"/>
      <c r="J28" s="234"/>
      <c r="K28" s="234"/>
      <c r="L28" s="234"/>
      <c r="M28" s="234"/>
      <c r="N28" s="235"/>
    </row>
    <row r="29" spans="2:14" ht="15" thickBot="1" x14ac:dyDescent="0.4">
      <c r="B29" s="236" t="s">
        <v>9</v>
      </c>
      <c r="C29" s="237"/>
      <c r="D29" s="237"/>
      <c r="E29" s="237"/>
      <c r="F29" s="237"/>
      <c r="G29" s="237"/>
      <c r="H29" s="237"/>
      <c r="I29" s="237"/>
      <c r="J29" s="237"/>
      <c r="K29" s="237"/>
      <c r="L29" s="237"/>
      <c r="M29" s="237"/>
      <c r="N29" s="238"/>
    </row>
    <row r="30" spans="2:14" x14ac:dyDescent="0.35">
      <c r="B30" s="8"/>
      <c r="C30" s="9"/>
      <c r="D30" s="9"/>
      <c r="E30" s="9"/>
      <c r="F30" s="9"/>
      <c r="G30" s="9"/>
      <c r="H30" s="9"/>
      <c r="I30" s="9"/>
      <c r="J30" s="9"/>
      <c r="K30" s="9"/>
      <c r="L30" s="9"/>
      <c r="M30" s="9"/>
      <c r="N30" s="10"/>
    </row>
    <row r="31" spans="2:14" x14ac:dyDescent="0.35">
      <c r="B31" s="11"/>
      <c r="C31" s="3"/>
      <c r="D31" s="3"/>
      <c r="E31" s="3"/>
      <c r="F31" s="3"/>
      <c r="G31" s="3"/>
      <c r="H31" s="3"/>
      <c r="I31" s="3"/>
      <c r="J31" s="3"/>
      <c r="K31" s="3"/>
      <c r="L31" s="3"/>
      <c r="M31" s="3"/>
      <c r="N31" s="6"/>
    </row>
    <row r="32" spans="2:14" x14ac:dyDescent="0.35">
      <c r="B32" s="11"/>
      <c r="C32" s="3"/>
      <c r="D32" s="3"/>
      <c r="E32" s="3"/>
      <c r="F32" s="3"/>
      <c r="G32" s="3"/>
      <c r="H32" s="3"/>
      <c r="I32" s="3"/>
      <c r="J32" s="3"/>
      <c r="K32" s="3"/>
      <c r="L32" s="3"/>
      <c r="M32" s="3"/>
      <c r="N32" s="6"/>
    </row>
    <row r="33" spans="2:14" x14ac:dyDescent="0.35">
      <c r="B33" s="11"/>
      <c r="C33" s="3"/>
      <c r="D33" s="3"/>
      <c r="E33" s="3"/>
      <c r="F33" s="3"/>
      <c r="G33" s="3"/>
      <c r="H33" s="3"/>
      <c r="I33" s="3"/>
      <c r="J33" s="3"/>
      <c r="K33" s="3"/>
      <c r="L33" s="3"/>
      <c r="M33" s="3"/>
      <c r="N33" s="6"/>
    </row>
    <row r="34" spans="2:14" x14ac:dyDescent="0.35">
      <c r="B34" s="11"/>
      <c r="C34" s="3"/>
      <c r="D34" s="3"/>
      <c r="E34" s="3"/>
      <c r="F34" s="3"/>
      <c r="G34" s="3"/>
      <c r="H34" s="3"/>
      <c r="I34" s="3"/>
      <c r="J34" s="3"/>
      <c r="K34" s="3"/>
      <c r="L34" s="3"/>
      <c r="M34" s="3"/>
      <c r="N34" s="6"/>
    </row>
    <row r="35" spans="2:14" x14ac:dyDescent="0.35">
      <c r="B35" s="11"/>
      <c r="C35" s="3"/>
      <c r="D35" s="3"/>
      <c r="E35" s="3"/>
      <c r="F35" s="3"/>
      <c r="G35" s="3"/>
      <c r="H35" s="3"/>
      <c r="I35" s="3"/>
      <c r="J35" s="3"/>
      <c r="K35" s="3"/>
      <c r="L35" s="3"/>
      <c r="M35" s="3"/>
      <c r="N35" s="6"/>
    </row>
    <row r="36" spans="2:14" x14ac:dyDescent="0.35">
      <c r="B36" s="11"/>
      <c r="C36" s="3"/>
      <c r="D36" s="3"/>
      <c r="E36" s="3"/>
      <c r="F36" s="3"/>
      <c r="G36" s="3"/>
      <c r="H36" s="3"/>
      <c r="I36" s="3"/>
      <c r="J36" s="3"/>
      <c r="K36" s="3"/>
      <c r="L36" s="3"/>
      <c r="M36" s="3"/>
      <c r="N36" s="6"/>
    </row>
    <row r="37" spans="2:14" x14ac:dyDescent="0.35">
      <c r="B37" s="11"/>
      <c r="C37" s="3"/>
      <c r="D37" s="3"/>
      <c r="E37" s="3"/>
      <c r="F37" s="3"/>
      <c r="G37" s="3"/>
      <c r="H37" s="3"/>
      <c r="I37" s="3"/>
      <c r="J37" s="3"/>
      <c r="K37" s="3"/>
      <c r="L37" s="3"/>
      <c r="M37" s="3"/>
      <c r="N37" s="6"/>
    </row>
    <row r="38" spans="2:14" x14ac:dyDescent="0.35">
      <c r="B38" s="11"/>
      <c r="C38" s="3"/>
      <c r="D38" s="3"/>
      <c r="E38" s="3"/>
      <c r="F38" s="3"/>
      <c r="G38" s="3"/>
      <c r="H38" s="3"/>
      <c r="I38" s="3"/>
      <c r="J38" s="3"/>
      <c r="K38" s="3"/>
      <c r="L38" s="3"/>
      <c r="M38" s="3"/>
      <c r="N38" s="6"/>
    </row>
    <row r="39" spans="2:14" ht="44" customHeight="1" thickBot="1" x14ac:dyDescent="0.4">
      <c r="B39" s="12"/>
      <c r="C39" s="2"/>
      <c r="D39" s="2"/>
      <c r="E39" s="2"/>
      <c r="F39" s="2"/>
      <c r="G39" s="2"/>
      <c r="H39" s="2"/>
      <c r="I39" s="2"/>
      <c r="J39" s="2"/>
      <c r="K39" s="2"/>
      <c r="L39" s="2"/>
      <c r="M39" s="2"/>
      <c r="N39" s="7"/>
    </row>
    <row r="40" spans="2:14" ht="10.5" customHeight="1" x14ac:dyDescent="0.35"/>
    <row r="41" spans="2:14" ht="26" hidden="1" customHeight="1" x14ac:dyDescent="0.35"/>
    <row r="42" spans="2:14" hidden="1" x14ac:dyDescent="0.35"/>
    <row r="43" spans="2:14" hidden="1" x14ac:dyDescent="0.35"/>
    <row r="44" spans="2:14" hidden="1" x14ac:dyDescent="0.35"/>
    <row r="45" spans="2:14" hidden="1" x14ac:dyDescent="0.35"/>
    <row r="46" spans="2:14" hidden="1" x14ac:dyDescent="0.35"/>
    <row r="47" spans="2:14" hidden="1" x14ac:dyDescent="0.35"/>
    <row r="48" spans="2:14"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sheetData>
  <sheetProtection algorithmName="SHA-512" hashValue="rYn+S+L7b3qcjWs6hQ86QdnInBQI0f9QuVpOxj6H4602tfN9Yi0COP5BCnNDHAyjQfMLMxp+SXIjWEvX0TAu0g==" saltValue="cVaD2aJrIz4QV0sk7mRqdA==" spinCount="100000" sheet="1" objects="1" scenarios="1"/>
  <protectedRanges>
    <protectedRange sqref="K21" name="Rango7_1"/>
    <protectedRange sqref="K17" name="Rango2_1"/>
    <protectedRange sqref="D17" name="Rango1_1"/>
  </protectedRanges>
  <mergeCells count="19">
    <mergeCell ref="D5:K5"/>
    <mergeCell ref="D7:I7"/>
    <mergeCell ref="D8:I8"/>
    <mergeCell ref="C13:M13"/>
    <mergeCell ref="C14:M14"/>
    <mergeCell ref="B10:N10"/>
    <mergeCell ref="B28:N28"/>
    <mergeCell ref="B29:N29"/>
    <mergeCell ref="B27:K27"/>
    <mergeCell ref="B11:N11"/>
    <mergeCell ref="B26:N26"/>
    <mergeCell ref="B23:N23"/>
    <mergeCell ref="B24:N25"/>
    <mergeCell ref="E15:H15"/>
    <mergeCell ref="I15:J15"/>
    <mergeCell ref="L15:M15"/>
    <mergeCell ref="B16:B21"/>
    <mergeCell ref="K17:K21"/>
    <mergeCell ref="D22:M22"/>
  </mergeCells>
  <printOptions horizontalCentered="1"/>
  <pageMargins left="0.70866141732283472" right="0.70866141732283472" top="0.74803149606299213" bottom="0.74803149606299213" header="0.31496062992125984" footer="0.31496062992125984"/>
  <pageSetup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LISTADO!$B$2:$B$3</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pageSetUpPr fitToPage="1"/>
  </sheetPr>
  <dimension ref="A1:XFC76"/>
  <sheetViews>
    <sheetView showGridLines="0" showRowColHeaders="0" topLeftCell="A14" zoomScale="75" zoomScaleNormal="75" workbookViewId="0">
      <selection activeCell="D24" sqref="D24:J24"/>
    </sheetView>
  </sheetViews>
  <sheetFormatPr baseColWidth="10" defaultColWidth="0" defaultRowHeight="14.5" customHeight="1" zeroHeight="1" x14ac:dyDescent="0.35"/>
  <cols>
    <col min="1" max="1" width="2.08984375" style="1" customWidth="1"/>
    <col min="2" max="2" width="4.453125" style="1" customWidth="1"/>
    <col min="3" max="3" width="23.6328125" style="1" bestFit="1" customWidth="1"/>
    <col min="4" max="4" width="49.08984375" style="1" customWidth="1"/>
    <col min="5" max="5" width="3.6328125" style="1" customWidth="1"/>
    <col min="6" max="6" width="8.81640625" style="1" customWidth="1"/>
    <col min="7" max="7" width="5.1796875" style="1" customWidth="1"/>
    <col min="8" max="8" width="3.90625" style="1" customWidth="1"/>
    <col min="9" max="9" width="7.7265625" style="1" customWidth="1"/>
    <col min="10" max="10" width="12.453125" style="1" customWidth="1"/>
    <col min="11" max="11" width="11.26953125" style="1" customWidth="1"/>
    <col min="12" max="12" width="7.81640625" style="1" customWidth="1"/>
    <col min="13" max="13" width="24" style="1" customWidth="1"/>
    <col min="14" max="14" width="5.453125" style="1" customWidth="1"/>
    <col min="15" max="15" width="3.54296875" style="1" customWidth="1"/>
    <col min="16" max="16383" width="10.81640625" style="1" hidden="1"/>
    <col min="16384" max="16384" width="6.6328125" style="1" hidden="1"/>
  </cols>
  <sheetData>
    <row r="1" spans="2:14" s="3" customFormat="1" x14ac:dyDescent="0.35">
      <c r="B1" s="8"/>
      <c r="C1" s="9"/>
      <c r="D1" s="9"/>
      <c r="E1" s="9"/>
      <c r="F1" s="9"/>
      <c r="G1" s="9"/>
      <c r="H1" s="9"/>
      <c r="I1" s="9"/>
      <c r="J1" s="9"/>
      <c r="K1" s="9"/>
      <c r="L1" s="9"/>
      <c r="M1" s="9"/>
      <c r="N1" s="10"/>
    </row>
    <row r="2" spans="2:14" s="3" customFormat="1" x14ac:dyDescent="0.35">
      <c r="B2" s="11"/>
      <c r="N2" s="6"/>
    </row>
    <row r="3" spans="2:14" s="3" customFormat="1" x14ac:dyDescent="0.35">
      <c r="B3" s="11"/>
      <c r="N3" s="6"/>
    </row>
    <row r="4" spans="2:14" s="3" customFormat="1" x14ac:dyDescent="0.35">
      <c r="B4" s="11"/>
      <c r="N4" s="6"/>
    </row>
    <row r="5" spans="2:14" s="3" customFormat="1" ht="41.15" customHeight="1" x14ac:dyDescent="0.35">
      <c r="B5" s="11"/>
      <c r="D5" s="263"/>
      <c r="E5" s="263"/>
      <c r="F5" s="263"/>
      <c r="G5" s="263"/>
      <c r="H5" s="263"/>
      <c r="I5" s="263"/>
      <c r="J5" s="263"/>
      <c r="K5" s="263"/>
      <c r="N5" s="6"/>
    </row>
    <row r="6" spans="2:14" s="3" customFormat="1" ht="45.75" customHeight="1" x14ac:dyDescent="0.35">
      <c r="B6" s="11"/>
      <c r="N6" s="6"/>
    </row>
    <row r="7" spans="2:14" s="3" customFormat="1" x14ac:dyDescent="0.35">
      <c r="B7" s="11"/>
      <c r="C7" s="5"/>
      <c r="D7" s="264"/>
      <c r="E7" s="264"/>
      <c r="F7" s="264"/>
      <c r="G7" s="264"/>
      <c r="H7" s="264"/>
      <c r="I7" s="264"/>
      <c r="K7" s="5"/>
      <c r="N7" s="6"/>
    </row>
    <row r="8" spans="2:14" s="3" customFormat="1" ht="42.5" customHeight="1" thickBot="1" x14ac:dyDescent="0.4">
      <c r="B8" s="12"/>
      <c r="C8" s="17"/>
      <c r="D8" s="265"/>
      <c r="E8" s="265"/>
      <c r="F8" s="265"/>
      <c r="G8" s="265"/>
      <c r="H8" s="265"/>
      <c r="I8" s="265"/>
      <c r="J8" s="2"/>
      <c r="K8" s="17"/>
      <c r="L8" s="2"/>
      <c r="M8" s="2"/>
      <c r="N8" s="7"/>
    </row>
    <row r="9" spans="2:14" s="3" customFormat="1" ht="29" customHeight="1" thickBot="1" x14ac:dyDescent="0.4">
      <c r="B9" s="12"/>
      <c r="C9" s="17"/>
      <c r="D9" s="131"/>
      <c r="E9" s="131"/>
      <c r="F9" s="131"/>
      <c r="G9" s="131"/>
      <c r="H9" s="131"/>
      <c r="I9" s="131"/>
      <c r="J9" s="2"/>
      <c r="K9" s="17"/>
      <c r="L9" s="2"/>
      <c r="M9" s="2"/>
      <c r="N9" s="7"/>
    </row>
    <row r="10" spans="2:14" s="3" customFormat="1" ht="21.5" customHeight="1" thickBot="1" x14ac:dyDescent="0.55000000000000004">
      <c r="B10" s="272" t="s">
        <v>83</v>
      </c>
      <c r="C10" s="273"/>
      <c r="D10" s="273"/>
      <c r="E10" s="273"/>
      <c r="F10" s="273"/>
      <c r="G10" s="273"/>
      <c r="H10" s="273"/>
      <c r="I10" s="273"/>
      <c r="J10" s="273"/>
      <c r="K10" s="273"/>
      <c r="L10" s="273"/>
      <c r="M10" s="273"/>
      <c r="N10" s="274"/>
    </row>
    <row r="11" spans="2:14" ht="68" customHeight="1" thickBot="1" x14ac:dyDescent="0.4">
      <c r="B11" s="275" t="s">
        <v>85</v>
      </c>
      <c r="C11" s="242"/>
      <c r="D11" s="242"/>
      <c r="E11" s="242"/>
      <c r="F11" s="242"/>
      <c r="G11" s="242"/>
      <c r="H11" s="242"/>
      <c r="I11" s="242"/>
      <c r="J11" s="242"/>
      <c r="K11" s="242"/>
      <c r="L11" s="242"/>
      <c r="M11" s="242"/>
      <c r="N11" s="243"/>
    </row>
    <row r="12" spans="2:14" s="14" customFormat="1" ht="260" customHeight="1" thickBot="1" x14ac:dyDescent="0.4">
      <c r="B12" s="276"/>
      <c r="C12" s="277"/>
      <c r="D12" s="277"/>
      <c r="E12" s="277"/>
      <c r="F12" s="277"/>
      <c r="G12" s="277"/>
      <c r="H12" s="277"/>
      <c r="I12" s="277"/>
      <c r="J12" s="277"/>
      <c r="K12" s="277"/>
      <c r="L12" s="277"/>
      <c r="M12" s="277"/>
      <c r="N12" s="278"/>
    </row>
    <row r="13" spans="2:14" ht="18" customHeight="1" thickBot="1" x14ac:dyDescent="0.4">
      <c r="B13" s="19"/>
      <c r="C13" s="266" t="s">
        <v>82</v>
      </c>
      <c r="D13" s="267"/>
      <c r="E13" s="267"/>
      <c r="F13" s="267"/>
      <c r="G13" s="267"/>
      <c r="H13" s="267"/>
      <c r="I13" s="267"/>
      <c r="J13" s="267"/>
      <c r="K13" s="267"/>
      <c r="L13" s="267"/>
      <c r="M13" s="268"/>
      <c r="N13" s="6"/>
    </row>
    <row r="14" spans="2:14" ht="14.5" customHeight="1" thickBot="1" x14ac:dyDescent="0.4">
      <c r="B14" s="58"/>
      <c r="C14" s="269" t="s">
        <v>81</v>
      </c>
      <c r="D14" s="270"/>
      <c r="E14" s="270"/>
      <c r="F14" s="270"/>
      <c r="G14" s="270"/>
      <c r="H14" s="270"/>
      <c r="I14" s="270"/>
      <c r="J14" s="270"/>
      <c r="K14" s="270"/>
      <c r="L14" s="270"/>
      <c r="M14" s="271"/>
      <c r="N14" s="6"/>
    </row>
    <row r="15" spans="2:14" ht="14.5" customHeight="1" thickBot="1" x14ac:dyDescent="0.4">
      <c r="B15" s="58"/>
      <c r="C15" s="269" t="s">
        <v>62</v>
      </c>
      <c r="D15" s="270"/>
      <c r="E15" s="270"/>
      <c r="F15" s="270"/>
      <c r="G15" s="270"/>
      <c r="H15" s="270"/>
      <c r="I15" s="270"/>
      <c r="J15" s="270"/>
      <c r="K15" s="270"/>
      <c r="L15" s="270"/>
      <c r="M15" s="271"/>
      <c r="N15" s="6"/>
    </row>
    <row r="16" spans="2:14" ht="34" customHeight="1" thickBot="1" x14ac:dyDescent="0.4">
      <c r="B16" s="60"/>
      <c r="C16" s="215" t="s">
        <v>19</v>
      </c>
      <c r="D16" s="216" t="s">
        <v>20</v>
      </c>
      <c r="E16" s="279" t="s">
        <v>21</v>
      </c>
      <c r="F16" s="280"/>
      <c r="G16" s="280"/>
      <c r="H16" s="281"/>
      <c r="I16" s="279" t="s">
        <v>22</v>
      </c>
      <c r="J16" s="281"/>
      <c r="K16" s="217" t="s">
        <v>32</v>
      </c>
      <c r="L16" s="279" t="s">
        <v>31</v>
      </c>
      <c r="M16" s="282"/>
      <c r="N16" s="6"/>
    </row>
    <row r="17" spans="2:15" ht="15" thickBot="1" x14ac:dyDescent="0.4">
      <c r="B17" s="257"/>
      <c r="C17" s="86"/>
      <c r="D17" s="292" t="s">
        <v>23</v>
      </c>
      <c r="E17" s="292"/>
      <c r="F17" s="292"/>
      <c r="G17" s="292"/>
      <c r="H17" s="292"/>
      <c r="I17" s="292"/>
      <c r="J17" s="292"/>
      <c r="K17" s="292"/>
      <c r="L17" s="292"/>
      <c r="M17" s="293"/>
      <c r="N17" s="6"/>
    </row>
    <row r="18" spans="2:15" ht="17" thickBot="1" x14ac:dyDescent="0.4">
      <c r="B18" s="257"/>
      <c r="C18" s="80">
        <f>VLOOKUP(D18,LISTADO!B2:F3,4,0)</f>
        <v>7182</v>
      </c>
      <c r="D18" s="220" t="s">
        <v>0</v>
      </c>
      <c r="E18" s="81">
        <v>1</v>
      </c>
      <c r="F18" s="82" t="s">
        <v>24</v>
      </c>
      <c r="G18" s="82">
        <f>VLOOKUP($D$18,LISTADO!$B$2:$F$3,3,0)</f>
        <v>5</v>
      </c>
      <c r="H18" s="83" t="s">
        <v>25</v>
      </c>
      <c r="I18" s="84">
        <f>VLOOKUP($D$18,LISTADO!$B$2:$F$3,5,0)</f>
        <v>0.4</v>
      </c>
      <c r="J18" s="85" t="s">
        <v>40</v>
      </c>
      <c r="K18" s="258">
        <v>25000</v>
      </c>
      <c r="L18" s="54">
        <f>ROUNDUP(((K18*I18)/G18)*1.05,0)</f>
        <v>2100</v>
      </c>
      <c r="M18" s="48" t="str">
        <f>VLOOKUP($D$18,LISTADO!$B$2:$F$3,2,0)</f>
        <v>Kits x 5 kg</v>
      </c>
      <c r="N18" s="6"/>
    </row>
    <row r="19" spans="2:15" ht="21" customHeight="1" thickBot="1" x14ac:dyDescent="0.4">
      <c r="B19" s="257"/>
      <c r="C19" s="41">
        <v>2014</v>
      </c>
      <c r="D19" s="42" t="s">
        <v>1</v>
      </c>
      <c r="E19" s="47">
        <v>1</v>
      </c>
      <c r="F19" s="23" t="s">
        <v>26</v>
      </c>
      <c r="G19" s="23">
        <v>30</v>
      </c>
      <c r="H19" s="24" t="s">
        <v>25</v>
      </c>
      <c r="I19" s="73">
        <v>0.5</v>
      </c>
      <c r="J19" s="53" t="s">
        <v>33</v>
      </c>
      <c r="K19" s="259"/>
      <c r="L19" s="55">
        <f>ROUNDUP(((K18*I19)/G19)*1.05,0)</f>
        <v>438</v>
      </c>
      <c r="M19" s="50" t="s">
        <v>27</v>
      </c>
      <c r="N19" s="6"/>
    </row>
    <row r="20" spans="2:15" ht="15" thickBot="1" x14ac:dyDescent="0.4">
      <c r="B20" s="257"/>
      <c r="C20" s="296"/>
      <c r="D20" s="297"/>
      <c r="E20" s="297"/>
      <c r="F20" s="297"/>
      <c r="G20" s="297"/>
      <c r="H20" s="297"/>
      <c r="I20" s="297"/>
      <c r="J20" s="297"/>
      <c r="K20" s="259"/>
      <c r="L20" s="25"/>
      <c r="M20" s="49"/>
      <c r="N20" s="6"/>
    </row>
    <row r="21" spans="2:15" ht="15" thickBot="1" x14ac:dyDescent="0.4">
      <c r="B21" s="257"/>
      <c r="C21" s="77"/>
      <c r="D21" s="118" t="s">
        <v>30</v>
      </c>
      <c r="E21" s="78"/>
      <c r="F21" s="72"/>
      <c r="G21" s="71"/>
      <c r="H21" s="71"/>
      <c r="I21" s="72"/>
      <c r="J21" s="71"/>
      <c r="K21" s="259"/>
      <c r="L21" s="27"/>
      <c r="M21" s="28"/>
      <c r="N21" s="6"/>
    </row>
    <row r="22" spans="2:15" ht="17" thickBot="1" x14ac:dyDescent="0.4">
      <c r="B22" s="257"/>
      <c r="C22" s="74">
        <v>7457</v>
      </c>
      <c r="D22" s="38" t="s">
        <v>86</v>
      </c>
      <c r="E22" s="75">
        <v>1</v>
      </c>
      <c r="F22" s="39" t="s">
        <v>24</v>
      </c>
      <c r="G22" s="39">
        <v>400</v>
      </c>
      <c r="H22" s="39" t="s">
        <v>25</v>
      </c>
      <c r="I22" s="68">
        <v>2</v>
      </c>
      <c r="J22" s="76" t="s">
        <v>33</v>
      </c>
      <c r="K22" s="259"/>
      <c r="L22" s="55">
        <f>ROUNDUP(((K18*I22)/G22)*1.05,0)</f>
        <v>132</v>
      </c>
      <c r="M22" s="51" t="s">
        <v>41</v>
      </c>
      <c r="N22" s="6"/>
    </row>
    <row r="23" spans="2:15" ht="17" customHeight="1" thickBot="1" x14ac:dyDescent="0.4">
      <c r="B23" s="257"/>
      <c r="C23" s="69"/>
      <c r="D23" s="261" t="s">
        <v>87</v>
      </c>
      <c r="E23" s="261"/>
      <c r="F23" s="261"/>
      <c r="G23" s="261"/>
      <c r="H23" s="261"/>
      <c r="I23" s="261"/>
      <c r="J23" s="262"/>
      <c r="K23" s="259"/>
      <c r="L23" s="70"/>
      <c r="M23" s="100"/>
      <c r="N23" s="6"/>
    </row>
    <row r="24" spans="2:15" ht="28.5" customHeight="1" thickBot="1" x14ac:dyDescent="0.4">
      <c r="B24" s="257"/>
      <c r="C24" s="77"/>
      <c r="D24" s="298" t="s">
        <v>61</v>
      </c>
      <c r="E24" s="298"/>
      <c r="F24" s="298"/>
      <c r="G24" s="298"/>
      <c r="H24" s="298"/>
      <c r="I24" s="298"/>
      <c r="J24" s="298"/>
      <c r="K24" s="259"/>
      <c r="L24" s="71"/>
      <c r="M24" s="79"/>
      <c r="N24" s="6"/>
    </row>
    <row r="25" spans="2:15" ht="15" customHeight="1" thickBot="1" x14ac:dyDescent="0.4">
      <c r="B25" s="257"/>
      <c r="C25" s="101"/>
      <c r="D25" s="102"/>
      <c r="E25" s="102"/>
      <c r="F25" s="102"/>
      <c r="G25" s="102"/>
      <c r="H25" s="102"/>
      <c r="I25" s="102"/>
      <c r="J25" s="102"/>
      <c r="K25" s="259"/>
      <c r="L25" s="102"/>
      <c r="M25" s="103"/>
      <c r="N25" s="6"/>
    </row>
    <row r="26" spans="2:15" ht="27.5" customHeight="1" thickBot="1" x14ac:dyDescent="0.4">
      <c r="B26" s="257"/>
      <c r="C26" s="221" t="s">
        <v>42</v>
      </c>
      <c r="D26" s="222" t="s">
        <v>4</v>
      </c>
      <c r="E26" s="45">
        <v>1</v>
      </c>
      <c r="F26" s="119" t="s">
        <v>2</v>
      </c>
      <c r="G26" s="119">
        <f>VLOOKUP($D$26,LISTADO!$A$26:$D$28,3,0)</f>
        <v>25</v>
      </c>
      <c r="H26" s="120" t="s">
        <v>25</v>
      </c>
      <c r="I26" s="119">
        <f>VLOOKUP($D$26,LISTADO!$A$26:$D$28,2,0)</f>
        <v>0.5</v>
      </c>
      <c r="J26" s="46" t="s">
        <v>33</v>
      </c>
      <c r="K26" s="294"/>
      <c r="L26" s="55">
        <f>ROUNDUP(((K18*I26)/G26)*1.05,0)</f>
        <v>525</v>
      </c>
      <c r="M26" s="88" t="str">
        <f>VLOOKUP($D$26,LISTADO!$A$15:$G$19,7,0)</f>
        <v>Cuñete* 25 kg</v>
      </c>
      <c r="N26" s="6"/>
    </row>
    <row r="27" spans="2:15" ht="17" thickBot="1" x14ac:dyDescent="0.4">
      <c r="B27" s="114"/>
      <c r="C27" s="41">
        <v>2014</v>
      </c>
      <c r="D27" s="42" t="s">
        <v>1</v>
      </c>
      <c r="E27" s="47">
        <v>1</v>
      </c>
      <c r="F27" s="23" t="s">
        <v>26</v>
      </c>
      <c r="G27" s="23">
        <v>30</v>
      </c>
      <c r="H27" s="53" t="s">
        <v>25</v>
      </c>
      <c r="I27" s="73">
        <v>1</v>
      </c>
      <c r="J27" s="24" t="s">
        <v>33</v>
      </c>
      <c r="K27" s="295"/>
      <c r="L27" s="87">
        <f>ROUNDUP(((K18*VLOOKUP($D$26,LISTADO!$A$15:$E$19,4,0))/G27)*1.05,0)</f>
        <v>263</v>
      </c>
      <c r="M27" s="18" t="s">
        <v>3</v>
      </c>
      <c r="N27" s="6"/>
    </row>
    <row r="28" spans="2:15" s="22" customFormat="1" ht="14.5" customHeight="1" thickBot="1" x14ac:dyDescent="0.4">
      <c r="B28" s="121"/>
      <c r="C28" s="61"/>
      <c r="D28" s="62"/>
      <c r="E28" s="61"/>
      <c r="F28" s="63"/>
      <c r="G28" s="63"/>
      <c r="H28" s="63"/>
      <c r="I28" s="61"/>
      <c r="J28" s="61"/>
      <c r="K28" s="132"/>
      <c r="L28" s="64"/>
      <c r="M28" s="64"/>
      <c r="N28" s="65"/>
    </row>
    <row r="29" spans="2:15" ht="15" customHeight="1" x14ac:dyDescent="0.35">
      <c r="B29" s="286" t="s">
        <v>6</v>
      </c>
      <c r="C29" s="287"/>
      <c r="D29" s="287"/>
      <c r="E29" s="287"/>
      <c r="F29" s="287"/>
      <c r="G29" s="287"/>
      <c r="H29" s="287"/>
      <c r="I29" s="287"/>
      <c r="J29" s="287"/>
      <c r="K29" s="287"/>
      <c r="L29" s="287"/>
      <c r="M29" s="287"/>
      <c r="N29" s="288"/>
      <c r="O29" s="3"/>
    </row>
    <row r="30" spans="2:15" s="3" customFormat="1" ht="46.5" customHeight="1" x14ac:dyDescent="0.35">
      <c r="B30" s="233" t="s">
        <v>72</v>
      </c>
      <c r="C30" s="234"/>
      <c r="D30" s="234"/>
      <c r="E30" s="234"/>
      <c r="F30" s="234"/>
      <c r="G30" s="234"/>
      <c r="H30" s="234"/>
      <c r="I30" s="234"/>
      <c r="J30" s="234"/>
      <c r="K30" s="234"/>
      <c r="L30" s="234"/>
      <c r="M30" s="234"/>
      <c r="N30" s="235"/>
    </row>
    <row r="31" spans="2:15" s="3" customFormat="1" ht="14.5" customHeight="1" x14ac:dyDescent="0.35">
      <c r="B31" s="239" t="s">
        <v>7</v>
      </c>
      <c r="C31" s="240"/>
      <c r="D31" s="240"/>
      <c r="E31" s="240"/>
      <c r="F31" s="240"/>
      <c r="G31" s="240"/>
      <c r="H31" s="240"/>
      <c r="I31" s="240"/>
      <c r="J31" s="240"/>
      <c r="K31" s="240"/>
      <c r="L31" s="240"/>
      <c r="M31" s="240"/>
      <c r="N31" s="289"/>
    </row>
    <row r="32" spans="2:15" s="3" customFormat="1" x14ac:dyDescent="0.35">
      <c r="B32" s="13" t="s">
        <v>11</v>
      </c>
      <c r="C32" s="15"/>
      <c r="D32" s="130" t="s">
        <v>13</v>
      </c>
      <c r="E32" s="16"/>
      <c r="F32" s="16"/>
      <c r="G32" s="115"/>
      <c r="H32" s="115"/>
      <c r="I32" s="115"/>
      <c r="J32" s="115"/>
      <c r="K32" s="116"/>
      <c r="L32" s="116"/>
      <c r="M32" s="116"/>
      <c r="N32" s="117"/>
      <c r="O32" s="1"/>
    </row>
    <row r="33" spans="2:15" s="3" customFormat="1" ht="22.5" customHeight="1" x14ac:dyDescent="0.35">
      <c r="B33" s="13" t="s">
        <v>12</v>
      </c>
      <c r="C33" s="15"/>
      <c r="D33" s="133" t="s">
        <v>14</v>
      </c>
      <c r="E33" s="16"/>
      <c r="F33" s="16"/>
      <c r="G33" s="16"/>
      <c r="H33" s="16"/>
      <c r="I33" s="16"/>
      <c r="J33" s="16"/>
      <c r="K33" s="290"/>
      <c r="L33" s="290"/>
      <c r="M33" s="290"/>
      <c r="N33" s="291"/>
      <c r="O33" s="1"/>
    </row>
    <row r="34" spans="2:15" ht="14.5" customHeight="1" x14ac:dyDescent="0.35">
      <c r="B34" s="239" t="s">
        <v>8</v>
      </c>
      <c r="C34" s="240"/>
      <c r="D34" s="240"/>
      <c r="E34" s="240"/>
      <c r="F34" s="240"/>
      <c r="G34" s="240"/>
      <c r="H34" s="240"/>
      <c r="I34" s="240"/>
      <c r="J34" s="240"/>
      <c r="K34" s="240"/>
      <c r="L34" s="240"/>
      <c r="M34" s="240"/>
      <c r="N34" s="6"/>
    </row>
    <row r="35" spans="2:15" ht="28.5" customHeight="1" x14ac:dyDescent="0.35">
      <c r="B35" s="233" t="s">
        <v>10</v>
      </c>
      <c r="C35" s="234"/>
      <c r="D35" s="234"/>
      <c r="E35" s="234"/>
      <c r="F35" s="234"/>
      <c r="G35" s="234"/>
      <c r="H35" s="234"/>
      <c r="I35" s="234"/>
      <c r="J35" s="234"/>
      <c r="K35" s="234"/>
      <c r="L35" s="234"/>
      <c r="M35" s="234"/>
      <c r="N35" s="235"/>
    </row>
    <row r="36" spans="2:15" ht="15" thickBot="1" x14ac:dyDescent="0.4">
      <c r="B36" s="283" t="s">
        <v>9</v>
      </c>
      <c r="C36" s="284"/>
      <c r="D36" s="284"/>
      <c r="E36" s="284"/>
      <c r="F36" s="284"/>
      <c r="G36" s="284"/>
      <c r="H36" s="284"/>
      <c r="I36" s="284"/>
      <c r="J36" s="284"/>
      <c r="K36" s="284"/>
      <c r="L36" s="284"/>
      <c r="M36" s="284"/>
      <c r="N36" s="285"/>
    </row>
    <row r="37" spans="2:15" x14ac:dyDescent="0.35">
      <c r="B37" s="8"/>
      <c r="C37" s="9"/>
      <c r="D37" s="9"/>
      <c r="E37" s="9"/>
      <c r="F37" s="66"/>
      <c r="G37" s="66"/>
      <c r="H37" s="66"/>
      <c r="I37" s="66"/>
      <c r="J37" s="66"/>
      <c r="K37" s="66"/>
      <c r="L37" s="66"/>
      <c r="M37" s="66"/>
      <c r="N37" s="67"/>
    </row>
    <row r="38" spans="2:15" x14ac:dyDescent="0.35">
      <c r="B38" s="11"/>
      <c r="C38" s="3"/>
      <c r="D38" s="3"/>
      <c r="E38" s="3"/>
      <c r="F38" s="22"/>
      <c r="G38" s="22"/>
      <c r="H38" s="22"/>
      <c r="I38" s="22"/>
      <c r="J38" s="22"/>
      <c r="K38" s="22"/>
      <c r="L38" s="22"/>
      <c r="M38" s="22"/>
      <c r="N38" s="59"/>
    </row>
    <row r="39" spans="2:15" x14ac:dyDescent="0.35">
      <c r="B39" s="11"/>
      <c r="C39" s="3"/>
      <c r="D39" s="3"/>
      <c r="E39" s="3"/>
      <c r="F39" s="22"/>
      <c r="G39" s="22"/>
      <c r="H39" s="22"/>
      <c r="I39" s="22"/>
      <c r="J39" s="22"/>
      <c r="K39" s="22"/>
      <c r="L39" s="22"/>
      <c r="M39" s="22"/>
      <c r="N39" s="59"/>
    </row>
    <row r="40" spans="2:15" x14ac:dyDescent="0.35">
      <c r="B40" s="11"/>
      <c r="C40" s="3"/>
      <c r="D40" s="3"/>
      <c r="E40" s="3"/>
      <c r="F40" s="22"/>
      <c r="G40" s="22"/>
      <c r="H40" s="22"/>
      <c r="I40" s="22"/>
      <c r="J40" s="22"/>
      <c r="K40" s="22"/>
      <c r="L40" s="22"/>
      <c r="M40" s="22"/>
      <c r="N40" s="59"/>
    </row>
    <row r="41" spans="2:15" x14ac:dyDescent="0.35">
      <c r="B41" s="11"/>
      <c r="C41" s="3"/>
      <c r="D41" s="3"/>
      <c r="E41" s="3"/>
      <c r="F41" s="22"/>
      <c r="G41" s="22"/>
      <c r="H41" s="22"/>
      <c r="I41" s="22"/>
      <c r="J41" s="22"/>
      <c r="K41" s="22"/>
      <c r="L41" s="22"/>
      <c r="M41" s="22"/>
      <c r="N41" s="59"/>
    </row>
    <row r="42" spans="2:15" x14ac:dyDescent="0.35">
      <c r="B42" s="11"/>
      <c r="C42" s="3"/>
      <c r="D42" s="3"/>
      <c r="E42" s="3"/>
      <c r="F42" s="22"/>
      <c r="G42" s="22"/>
      <c r="H42" s="22"/>
      <c r="I42" s="22"/>
      <c r="J42" s="22"/>
      <c r="K42" s="22"/>
      <c r="L42" s="22"/>
      <c r="M42" s="22"/>
      <c r="N42" s="59"/>
    </row>
    <row r="43" spans="2:15" x14ac:dyDescent="0.35">
      <c r="B43" s="11"/>
      <c r="C43" s="3"/>
      <c r="D43" s="3"/>
      <c r="E43" s="3"/>
      <c r="F43" s="22"/>
      <c r="G43" s="22"/>
      <c r="H43" s="22"/>
      <c r="I43" s="22"/>
      <c r="J43" s="22"/>
      <c r="K43" s="22"/>
      <c r="L43" s="22"/>
      <c r="M43" s="22"/>
      <c r="N43" s="59"/>
    </row>
    <row r="44" spans="2:15" x14ac:dyDescent="0.35">
      <c r="B44" s="11"/>
      <c r="C44" s="3"/>
      <c r="D44" s="3"/>
      <c r="E44" s="3"/>
      <c r="F44" s="22"/>
      <c r="G44" s="22"/>
      <c r="H44" s="22"/>
      <c r="I44" s="22"/>
      <c r="J44" s="22"/>
      <c r="K44" s="22"/>
      <c r="L44" s="22"/>
      <c r="M44" s="22"/>
      <c r="N44" s="59"/>
    </row>
    <row r="45" spans="2:15" x14ac:dyDescent="0.35">
      <c r="B45" s="11"/>
      <c r="C45" s="3"/>
      <c r="D45" s="3"/>
      <c r="E45" s="3"/>
      <c r="F45" s="22"/>
      <c r="G45" s="22"/>
      <c r="H45" s="22"/>
      <c r="I45" s="22"/>
      <c r="J45" s="22"/>
      <c r="K45" s="22"/>
      <c r="L45" s="22"/>
      <c r="M45" s="22"/>
      <c r="N45" s="59"/>
    </row>
    <row r="46" spans="2:15" x14ac:dyDescent="0.35">
      <c r="B46" s="11"/>
      <c r="C46" s="3"/>
      <c r="D46" s="3"/>
      <c r="E46" s="3"/>
      <c r="F46" s="22"/>
      <c r="G46" s="22"/>
      <c r="H46" s="22"/>
      <c r="I46" s="22"/>
      <c r="J46" s="22"/>
      <c r="K46" s="22"/>
      <c r="L46" s="22"/>
      <c r="M46" s="22"/>
      <c r="N46" s="59"/>
    </row>
    <row r="47" spans="2:15" ht="53" customHeight="1" thickBot="1" x14ac:dyDescent="0.4">
      <c r="B47" s="12"/>
      <c r="C47" s="2"/>
      <c r="D47" s="2"/>
      <c r="E47" s="2"/>
      <c r="F47" s="2"/>
      <c r="G47" s="2"/>
      <c r="H47" s="2"/>
      <c r="I47" s="2"/>
      <c r="J47" s="2"/>
      <c r="K47" s="7"/>
      <c r="L47" s="2"/>
      <c r="M47" s="2"/>
      <c r="N47" s="7"/>
    </row>
    <row r="48" spans="2:15" ht="17" customHeight="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t="12" hidden="1" customHeight="1" x14ac:dyDescent="0.35"/>
    <row r="67" hidden="1" x14ac:dyDescent="0.35"/>
    <row r="68" ht="14.5" hidden="1" customHeight="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idden="1" x14ac:dyDescent="0.35"/>
    <row r="75" hidden="1" x14ac:dyDescent="0.35"/>
    <row r="76" ht="14.5" customHeight="1" x14ac:dyDescent="0.35"/>
  </sheetData>
  <sheetProtection algorithmName="SHA-512" hashValue="sgFTeZPfn5T+EHslEvOzcKUVrUceojCHDRQVq1aTCKKBzU+0leAbQxSUm8mOJbrJQ79bv18TzX3jEKl7Ep+W5w==" saltValue="IQ2F1hD9XyVVJ1zCnsY3xA==" spinCount="100000" sheet="1" objects="1" scenarios="1"/>
  <protectedRanges>
    <protectedRange sqref="K22" name="Rango7_1"/>
    <protectedRange sqref="K18" name="Rango2_1"/>
    <protectedRange sqref="D18" name="Rango1_1"/>
  </protectedRanges>
  <mergeCells count="25">
    <mergeCell ref="B35:N35"/>
    <mergeCell ref="B36:N36"/>
    <mergeCell ref="D23:J23"/>
    <mergeCell ref="B29:N29"/>
    <mergeCell ref="B30:N30"/>
    <mergeCell ref="B31:N31"/>
    <mergeCell ref="K33:N33"/>
    <mergeCell ref="B34:M34"/>
    <mergeCell ref="B17:B26"/>
    <mergeCell ref="D17:M17"/>
    <mergeCell ref="K18:K27"/>
    <mergeCell ref="C20:J20"/>
    <mergeCell ref="D24:J24"/>
    <mergeCell ref="C14:M14"/>
    <mergeCell ref="C15:M15"/>
    <mergeCell ref="E16:H16"/>
    <mergeCell ref="I16:J16"/>
    <mergeCell ref="L16:M16"/>
    <mergeCell ref="C13:M13"/>
    <mergeCell ref="D5:K5"/>
    <mergeCell ref="D7:I7"/>
    <mergeCell ref="D8:I8"/>
    <mergeCell ref="B10:N10"/>
    <mergeCell ref="B11:N11"/>
    <mergeCell ref="B12:N12"/>
  </mergeCells>
  <hyperlinks>
    <hyperlink ref="D33" r:id="rId1"/>
    <hyperlink ref="D32" r:id="rId2"/>
  </hyperlinks>
  <printOptions horizontalCentered="1"/>
  <pageMargins left="0.70866141732283472" right="0.70866141732283472" top="0.74803149606299213" bottom="0.74803149606299213" header="0.31496062992125984" footer="0.31496062992125984"/>
  <pageSetup scale="5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LISTADO!$B$22:$B$23</xm:f>
          </x14:formula1>
          <xm:sqref>C26</xm:sqref>
        </x14:dataValidation>
        <x14:dataValidation type="list" allowBlank="1" showInputMessage="1" showErrorMessage="1">
          <x14:formula1>
            <xm:f>LISTADO!$F$32:$F$33</xm:f>
          </x14:formula1>
          <xm:sqref>D26</xm:sqref>
        </x14:dataValidation>
        <x14:dataValidation type="list" allowBlank="1" showInputMessage="1" showErrorMessage="1">
          <x14:formula1>
            <xm:f>LISTADO!$B$2:$B$3</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pageSetUpPr fitToPage="1"/>
  </sheetPr>
  <dimension ref="A1:XFC76"/>
  <sheetViews>
    <sheetView showGridLines="0" showRowColHeaders="0" topLeftCell="A16" zoomScale="75" zoomScaleNormal="75" workbookViewId="0">
      <selection activeCell="B11" sqref="B11:N11"/>
    </sheetView>
  </sheetViews>
  <sheetFormatPr baseColWidth="10" defaultColWidth="0" defaultRowHeight="14.5" zeroHeight="1" x14ac:dyDescent="0.35"/>
  <cols>
    <col min="1" max="1" width="2.08984375" style="1" customWidth="1"/>
    <col min="2" max="2" width="4.453125" style="1" customWidth="1"/>
    <col min="3" max="3" width="23.6328125" style="1" bestFit="1" customWidth="1"/>
    <col min="4" max="4" width="49.08984375" style="1" customWidth="1"/>
    <col min="5" max="5" width="3.6328125" style="1" customWidth="1"/>
    <col min="6" max="6" width="8.81640625" style="1" customWidth="1"/>
    <col min="7" max="7" width="5.1796875" style="1" customWidth="1"/>
    <col min="8" max="8" width="3.90625" style="1" customWidth="1"/>
    <col min="9" max="9" width="7.7265625" style="1" customWidth="1"/>
    <col min="10" max="10" width="12.453125" style="1" customWidth="1"/>
    <col min="11" max="11" width="11.26953125" style="1" customWidth="1"/>
    <col min="12" max="12" width="7.81640625" style="1" customWidth="1"/>
    <col min="13" max="13" width="24" style="1" customWidth="1"/>
    <col min="14" max="14" width="5.453125" style="1" customWidth="1"/>
    <col min="15" max="15" width="3.54296875" style="1" customWidth="1"/>
    <col min="16" max="16383" width="10.81640625" style="1" hidden="1"/>
    <col min="16384" max="16384" width="6.6328125" style="1" hidden="1"/>
  </cols>
  <sheetData>
    <row r="1" spans="2:14" s="3" customFormat="1" x14ac:dyDescent="0.35">
      <c r="B1" s="8"/>
      <c r="C1" s="9"/>
      <c r="D1" s="9"/>
      <c r="E1" s="9"/>
      <c r="F1" s="9"/>
      <c r="G1" s="9"/>
      <c r="H1" s="9"/>
      <c r="I1" s="9"/>
      <c r="J1" s="9"/>
      <c r="K1" s="9"/>
      <c r="L1" s="9"/>
      <c r="M1" s="9"/>
      <c r="N1" s="10"/>
    </row>
    <row r="2" spans="2:14" s="3" customFormat="1" x14ac:dyDescent="0.35">
      <c r="B2" s="11"/>
      <c r="N2" s="6"/>
    </row>
    <row r="3" spans="2:14" s="3" customFormat="1" x14ac:dyDescent="0.35">
      <c r="B3" s="11"/>
      <c r="N3" s="6"/>
    </row>
    <row r="4" spans="2:14" s="3" customFormat="1" x14ac:dyDescent="0.35">
      <c r="B4" s="11"/>
      <c r="N4" s="6"/>
    </row>
    <row r="5" spans="2:14" s="3" customFormat="1" ht="41.15" customHeight="1" x14ac:dyDescent="0.35">
      <c r="B5" s="11"/>
      <c r="D5" s="263"/>
      <c r="E5" s="263"/>
      <c r="F5" s="263"/>
      <c r="G5" s="263"/>
      <c r="H5" s="263"/>
      <c r="I5" s="263"/>
      <c r="J5" s="263"/>
      <c r="K5" s="263"/>
      <c r="N5" s="6"/>
    </row>
    <row r="6" spans="2:14" s="3" customFormat="1" ht="45.75" customHeight="1" x14ac:dyDescent="0.35">
      <c r="B6" s="11"/>
      <c r="N6" s="6"/>
    </row>
    <row r="7" spans="2:14" s="3" customFormat="1" x14ac:dyDescent="0.35">
      <c r="B7" s="11"/>
      <c r="C7" s="5"/>
      <c r="D7" s="264"/>
      <c r="E7" s="264"/>
      <c r="F7" s="264"/>
      <c r="G7" s="264"/>
      <c r="H7" s="264"/>
      <c r="I7" s="264"/>
      <c r="K7" s="5"/>
      <c r="N7" s="6"/>
    </row>
    <row r="8" spans="2:14" s="3" customFormat="1" ht="42.5" customHeight="1" thickBot="1" x14ac:dyDescent="0.4">
      <c r="B8" s="12"/>
      <c r="C8" s="17"/>
      <c r="D8" s="265"/>
      <c r="E8" s="265"/>
      <c r="F8" s="265"/>
      <c r="G8" s="265"/>
      <c r="H8" s="265"/>
      <c r="I8" s="265"/>
      <c r="J8" s="2"/>
      <c r="K8" s="17"/>
      <c r="L8" s="2"/>
      <c r="M8" s="2"/>
      <c r="N8" s="7"/>
    </row>
    <row r="9" spans="2:14" s="3" customFormat="1" ht="17.5" customHeight="1" thickBot="1" x14ac:dyDescent="0.4">
      <c r="B9" s="12"/>
      <c r="C9" s="17"/>
      <c r="D9" s="131"/>
      <c r="E9" s="131"/>
      <c r="F9" s="131"/>
      <c r="G9" s="131"/>
      <c r="H9" s="131"/>
      <c r="I9" s="131"/>
      <c r="J9" s="2"/>
      <c r="K9" s="17"/>
      <c r="L9" s="2"/>
      <c r="M9" s="2"/>
      <c r="N9" s="7"/>
    </row>
    <row r="10" spans="2:14" s="3" customFormat="1" ht="21.5" thickBot="1" x14ac:dyDescent="0.55000000000000004">
      <c r="B10" s="272" t="s">
        <v>83</v>
      </c>
      <c r="C10" s="273"/>
      <c r="D10" s="273"/>
      <c r="E10" s="273"/>
      <c r="F10" s="273"/>
      <c r="G10" s="273"/>
      <c r="H10" s="273"/>
      <c r="I10" s="273"/>
      <c r="J10" s="273"/>
      <c r="K10" s="273"/>
      <c r="L10" s="273"/>
      <c r="M10" s="273"/>
      <c r="N10" s="274"/>
    </row>
    <row r="11" spans="2:14" ht="68" customHeight="1" thickBot="1" x14ac:dyDescent="0.4">
      <c r="B11" s="275" t="s">
        <v>88</v>
      </c>
      <c r="C11" s="242"/>
      <c r="D11" s="242"/>
      <c r="E11" s="242"/>
      <c r="F11" s="242"/>
      <c r="G11" s="242"/>
      <c r="H11" s="242"/>
      <c r="I11" s="242"/>
      <c r="J11" s="242"/>
      <c r="K11" s="242"/>
      <c r="L11" s="242"/>
      <c r="M11" s="242"/>
      <c r="N11" s="243"/>
    </row>
    <row r="12" spans="2:14" s="14" customFormat="1" ht="260" customHeight="1" thickBot="1" x14ac:dyDescent="0.4">
      <c r="B12" s="276"/>
      <c r="C12" s="277"/>
      <c r="D12" s="277"/>
      <c r="E12" s="277"/>
      <c r="F12" s="277"/>
      <c r="G12" s="277"/>
      <c r="H12" s="277"/>
      <c r="I12" s="277"/>
      <c r="J12" s="277"/>
      <c r="K12" s="277"/>
      <c r="L12" s="277"/>
      <c r="M12" s="277"/>
      <c r="N12" s="278"/>
    </row>
    <row r="13" spans="2:14" ht="18" customHeight="1" thickBot="1" x14ac:dyDescent="0.4">
      <c r="B13" s="19"/>
      <c r="C13" s="266" t="s">
        <v>82</v>
      </c>
      <c r="D13" s="267"/>
      <c r="E13" s="267"/>
      <c r="F13" s="267"/>
      <c r="G13" s="267"/>
      <c r="H13" s="267"/>
      <c r="I13" s="267"/>
      <c r="J13" s="267"/>
      <c r="K13" s="267"/>
      <c r="L13" s="267"/>
      <c r="M13" s="268"/>
      <c r="N13" s="6"/>
    </row>
    <row r="14" spans="2:14" ht="14.5" customHeight="1" thickBot="1" x14ac:dyDescent="0.4">
      <c r="B14" s="58"/>
      <c r="C14" s="269" t="s">
        <v>81</v>
      </c>
      <c r="D14" s="270"/>
      <c r="E14" s="270"/>
      <c r="F14" s="270"/>
      <c r="G14" s="270"/>
      <c r="H14" s="270"/>
      <c r="I14" s="270"/>
      <c r="J14" s="270"/>
      <c r="K14" s="270"/>
      <c r="L14" s="270"/>
      <c r="M14" s="271"/>
      <c r="N14" s="6"/>
    </row>
    <row r="15" spans="2:14" ht="14.5" customHeight="1" thickBot="1" x14ac:dyDescent="0.4">
      <c r="B15" s="58"/>
      <c r="C15" s="269" t="s">
        <v>62</v>
      </c>
      <c r="D15" s="270"/>
      <c r="E15" s="270"/>
      <c r="F15" s="270"/>
      <c r="G15" s="270"/>
      <c r="H15" s="270"/>
      <c r="I15" s="270"/>
      <c r="J15" s="270"/>
      <c r="K15" s="270"/>
      <c r="L15" s="270"/>
      <c r="M15" s="271"/>
      <c r="N15" s="6"/>
    </row>
    <row r="16" spans="2:14" ht="34" customHeight="1" thickBot="1" x14ac:dyDescent="0.4">
      <c r="B16" s="60"/>
      <c r="C16" s="215" t="s">
        <v>19</v>
      </c>
      <c r="D16" s="216" t="s">
        <v>20</v>
      </c>
      <c r="E16" s="279" t="s">
        <v>21</v>
      </c>
      <c r="F16" s="280"/>
      <c r="G16" s="280"/>
      <c r="H16" s="281"/>
      <c r="I16" s="279" t="s">
        <v>22</v>
      </c>
      <c r="J16" s="281"/>
      <c r="K16" s="217" t="s">
        <v>32</v>
      </c>
      <c r="L16" s="279" t="s">
        <v>31</v>
      </c>
      <c r="M16" s="282"/>
      <c r="N16" s="6"/>
    </row>
    <row r="17" spans="2:15" ht="15" thickBot="1" x14ac:dyDescent="0.4">
      <c r="B17" s="257"/>
      <c r="C17" s="86"/>
      <c r="D17" s="292" t="s">
        <v>23</v>
      </c>
      <c r="E17" s="292"/>
      <c r="F17" s="292"/>
      <c r="G17" s="292"/>
      <c r="H17" s="292"/>
      <c r="I17" s="292"/>
      <c r="J17" s="292"/>
      <c r="K17" s="292"/>
      <c r="L17" s="292"/>
      <c r="M17" s="293"/>
      <c r="N17" s="6"/>
    </row>
    <row r="18" spans="2:15" ht="17" thickBot="1" x14ac:dyDescent="0.4">
      <c r="B18" s="257"/>
      <c r="C18" s="80">
        <f>VLOOKUP(D18,LISTADO!B2:F3,4,0)</f>
        <v>7181</v>
      </c>
      <c r="D18" s="220" t="s">
        <v>39</v>
      </c>
      <c r="E18" s="81">
        <v>1</v>
      </c>
      <c r="F18" s="82" t="s">
        <v>24</v>
      </c>
      <c r="G18" s="82">
        <f>VLOOKUP($D$18,LISTADO!$B$2:$F$3,3,0)</f>
        <v>3</v>
      </c>
      <c r="H18" s="83" t="s">
        <v>25</v>
      </c>
      <c r="I18" s="84">
        <f>VLOOKUP($D$18,LISTADO!$B$2:$F$3,5,0)</f>
        <v>0.45</v>
      </c>
      <c r="J18" s="85" t="s">
        <v>40</v>
      </c>
      <c r="K18" s="258">
        <v>25000</v>
      </c>
      <c r="L18" s="54">
        <f>ROUNDUP(((K18*I18)/G18)*1.05,0)</f>
        <v>3938</v>
      </c>
      <c r="M18" s="48" t="str">
        <f>VLOOKUP($D$18,LISTADO!$B$2:$F$3,2,0)</f>
        <v>Kits x 3 kg</v>
      </c>
      <c r="N18" s="6"/>
    </row>
    <row r="19" spans="2:15" ht="21" customHeight="1" thickBot="1" x14ac:dyDescent="0.4">
      <c r="B19" s="257"/>
      <c r="C19" s="41">
        <v>2014</v>
      </c>
      <c r="D19" s="42" t="s">
        <v>1</v>
      </c>
      <c r="E19" s="47">
        <v>1</v>
      </c>
      <c r="F19" s="23" t="s">
        <v>26</v>
      </c>
      <c r="G19" s="23">
        <v>30</v>
      </c>
      <c r="H19" s="24" t="s">
        <v>25</v>
      </c>
      <c r="I19" s="73">
        <v>0.5</v>
      </c>
      <c r="J19" s="53" t="s">
        <v>33</v>
      </c>
      <c r="K19" s="259"/>
      <c r="L19" s="55">
        <f>ROUNDUP(((K18*I19)/G19)*1.05,0)</f>
        <v>438</v>
      </c>
      <c r="M19" s="50" t="s">
        <v>27</v>
      </c>
      <c r="N19" s="6"/>
    </row>
    <row r="20" spans="2:15" ht="15" thickBot="1" x14ac:dyDescent="0.4">
      <c r="B20" s="257"/>
      <c r="C20" s="296"/>
      <c r="D20" s="297"/>
      <c r="E20" s="297"/>
      <c r="F20" s="297"/>
      <c r="G20" s="297"/>
      <c r="H20" s="297"/>
      <c r="I20" s="297"/>
      <c r="J20" s="297"/>
      <c r="K20" s="259"/>
      <c r="L20" s="25"/>
      <c r="M20" s="49"/>
      <c r="N20" s="6"/>
    </row>
    <row r="21" spans="2:15" ht="15" thickBot="1" x14ac:dyDescent="0.4">
      <c r="B21" s="257"/>
      <c r="C21" s="77"/>
      <c r="D21" s="118" t="s">
        <v>30</v>
      </c>
      <c r="E21" s="78"/>
      <c r="F21" s="72"/>
      <c r="G21" s="71"/>
      <c r="H21" s="71"/>
      <c r="I21" s="72"/>
      <c r="J21" s="71"/>
      <c r="K21" s="259"/>
      <c r="L21" s="27"/>
      <c r="M21" s="28"/>
      <c r="N21" s="6"/>
    </row>
    <row r="22" spans="2:15" ht="17" thickBot="1" x14ac:dyDescent="0.4">
      <c r="B22" s="257"/>
      <c r="C22" s="74">
        <v>7457</v>
      </c>
      <c r="D22" s="38" t="s">
        <v>86</v>
      </c>
      <c r="E22" s="75">
        <v>1</v>
      </c>
      <c r="F22" s="39" t="s">
        <v>24</v>
      </c>
      <c r="G22" s="39">
        <v>400</v>
      </c>
      <c r="H22" s="39" t="s">
        <v>25</v>
      </c>
      <c r="I22" s="68">
        <v>2</v>
      </c>
      <c r="J22" s="76" t="s">
        <v>33</v>
      </c>
      <c r="K22" s="259"/>
      <c r="L22" s="55">
        <f>ROUNDUP(((K18*I22)/G22)*1.05,0)</f>
        <v>132</v>
      </c>
      <c r="M22" s="51" t="s">
        <v>41</v>
      </c>
      <c r="N22" s="6"/>
    </row>
    <row r="23" spans="2:15" ht="17" customHeight="1" thickBot="1" x14ac:dyDescent="0.4">
      <c r="B23" s="257"/>
      <c r="C23" s="69"/>
      <c r="D23" s="261" t="s">
        <v>87</v>
      </c>
      <c r="E23" s="261"/>
      <c r="F23" s="261"/>
      <c r="G23" s="261"/>
      <c r="H23" s="261"/>
      <c r="I23" s="261"/>
      <c r="J23" s="262"/>
      <c r="K23" s="259"/>
      <c r="L23" s="70"/>
      <c r="M23" s="100"/>
      <c r="N23" s="6"/>
    </row>
    <row r="24" spans="2:15" ht="28.5" customHeight="1" thickBot="1" x14ac:dyDescent="0.4">
      <c r="B24" s="257"/>
      <c r="C24" s="77"/>
      <c r="D24" s="298" t="s">
        <v>61</v>
      </c>
      <c r="E24" s="298"/>
      <c r="F24" s="298"/>
      <c r="G24" s="298"/>
      <c r="H24" s="298"/>
      <c r="I24" s="298"/>
      <c r="J24" s="298"/>
      <c r="K24" s="259"/>
      <c r="L24" s="71"/>
      <c r="M24" s="79"/>
      <c r="N24" s="6"/>
    </row>
    <row r="25" spans="2:15" ht="15" customHeight="1" thickBot="1" x14ac:dyDescent="0.4">
      <c r="B25" s="257"/>
      <c r="C25" s="101"/>
      <c r="D25" s="102"/>
      <c r="E25" s="102"/>
      <c r="F25" s="102"/>
      <c r="G25" s="102"/>
      <c r="H25" s="102"/>
      <c r="I25" s="102"/>
      <c r="J25" s="102"/>
      <c r="K25" s="259"/>
      <c r="L25" s="102"/>
      <c r="M25" s="103"/>
      <c r="N25" s="6"/>
    </row>
    <row r="26" spans="2:15" ht="27.5" customHeight="1" thickBot="1" x14ac:dyDescent="0.4">
      <c r="B26" s="257"/>
      <c r="C26" s="221" t="s">
        <v>44</v>
      </c>
      <c r="D26" s="222" t="s">
        <v>63</v>
      </c>
      <c r="E26" s="45">
        <v>1</v>
      </c>
      <c r="F26" s="119" t="s">
        <v>2</v>
      </c>
      <c r="G26" s="119">
        <f>VLOOKUP($D$26,LISTADO!$A$26:$D$28,3,0)</f>
        <v>15</v>
      </c>
      <c r="H26" s="120" t="s">
        <v>25</v>
      </c>
      <c r="I26" s="119">
        <f>VLOOKUP($D$26,LISTADO!$A$26:$D$28,2,0)</f>
        <v>0.5</v>
      </c>
      <c r="J26" s="46" t="s">
        <v>33</v>
      </c>
      <c r="K26" s="294"/>
      <c r="L26" s="55">
        <f>ROUNDUP(((K18*I26)/G26)*1.05,0)</f>
        <v>875</v>
      </c>
      <c r="M26" s="88" t="str">
        <f>VLOOKUP($D$26,LISTADO!$A$15:$G$19,7,0)</f>
        <v>Cuñete* 15 kg</v>
      </c>
      <c r="N26" s="6"/>
    </row>
    <row r="27" spans="2:15" ht="17" thickBot="1" x14ac:dyDescent="0.4">
      <c r="B27" s="114"/>
      <c r="C27" s="223">
        <v>2014</v>
      </c>
      <c r="D27" s="224" t="s">
        <v>1</v>
      </c>
      <c r="E27" s="47">
        <v>1</v>
      </c>
      <c r="F27" s="23" t="s">
        <v>26</v>
      </c>
      <c r="G27" s="23">
        <v>30</v>
      </c>
      <c r="H27" s="53" t="s">
        <v>25</v>
      </c>
      <c r="I27" s="73">
        <v>1</v>
      </c>
      <c r="J27" s="24" t="s">
        <v>33</v>
      </c>
      <c r="K27" s="295"/>
      <c r="L27" s="87">
        <f>ROUNDUP(((K18*VLOOKUP($D$26,LISTADO!$A$15:$E$19,4,0))/G27)*1.05,0)</f>
        <v>438</v>
      </c>
      <c r="M27" s="18" t="s">
        <v>3</v>
      </c>
      <c r="N27" s="6"/>
    </row>
    <row r="28" spans="2:15" s="22" customFormat="1" ht="14.5" customHeight="1" thickBot="1" x14ac:dyDescent="0.4">
      <c r="B28" s="121"/>
      <c r="C28" s="61"/>
      <c r="D28" s="62"/>
      <c r="E28" s="61"/>
      <c r="F28" s="63"/>
      <c r="G28" s="63"/>
      <c r="H28" s="63"/>
      <c r="I28" s="61"/>
      <c r="J28" s="61"/>
      <c r="K28" s="132"/>
      <c r="L28" s="64"/>
      <c r="M28" s="64"/>
      <c r="N28" s="65"/>
    </row>
    <row r="29" spans="2:15" ht="15" customHeight="1" x14ac:dyDescent="0.35">
      <c r="B29" s="286" t="s">
        <v>6</v>
      </c>
      <c r="C29" s="287"/>
      <c r="D29" s="287"/>
      <c r="E29" s="287"/>
      <c r="F29" s="287"/>
      <c r="G29" s="287"/>
      <c r="H29" s="287"/>
      <c r="I29" s="287"/>
      <c r="J29" s="287"/>
      <c r="K29" s="287"/>
      <c r="L29" s="287"/>
      <c r="M29" s="287"/>
      <c r="N29" s="288"/>
      <c r="O29" s="3"/>
    </row>
    <row r="30" spans="2:15" s="3" customFormat="1" ht="47.5" customHeight="1" x14ac:dyDescent="0.35">
      <c r="B30" s="233" t="s">
        <v>72</v>
      </c>
      <c r="C30" s="234"/>
      <c r="D30" s="234"/>
      <c r="E30" s="234"/>
      <c r="F30" s="234"/>
      <c r="G30" s="234"/>
      <c r="H30" s="234"/>
      <c r="I30" s="234"/>
      <c r="J30" s="234"/>
      <c r="K30" s="234"/>
      <c r="L30" s="234"/>
      <c r="M30" s="234"/>
      <c r="N30" s="235"/>
    </row>
    <row r="31" spans="2:15" s="3" customFormat="1" ht="14.5" customHeight="1" x14ac:dyDescent="0.35">
      <c r="B31" s="239" t="s">
        <v>7</v>
      </c>
      <c r="C31" s="240"/>
      <c r="D31" s="240"/>
      <c r="E31" s="240"/>
      <c r="F31" s="240"/>
      <c r="G31" s="240"/>
      <c r="H31" s="240"/>
      <c r="I31" s="240"/>
      <c r="J31" s="240"/>
      <c r="K31" s="240"/>
      <c r="L31" s="240"/>
      <c r="M31" s="240"/>
      <c r="N31" s="289"/>
    </row>
    <row r="32" spans="2:15" s="3" customFormat="1" x14ac:dyDescent="0.35">
      <c r="B32" s="13" t="s">
        <v>11</v>
      </c>
      <c r="C32" s="15"/>
      <c r="D32" s="130" t="s">
        <v>13</v>
      </c>
      <c r="E32" s="16"/>
      <c r="F32" s="16"/>
      <c r="G32" s="115"/>
      <c r="H32" s="115"/>
      <c r="I32" s="115"/>
      <c r="J32" s="115"/>
      <c r="K32" s="116"/>
      <c r="L32" s="116"/>
      <c r="M32" s="116"/>
      <c r="N32" s="117"/>
      <c r="O32" s="1"/>
    </row>
    <row r="33" spans="2:15" s="3" customFormat="1" ht="22.5" customHeight="1" x14ac:dyDescent="0.35">
      <c r="B33" s="13" t="s">
        <v>12</v>
      </c>
      <c r="C33" s="15"/>
      <c r="D33" s="133" t="s">
        <v>14</v>
      </c>
      <c r="E33" s="16"/>
      <c r="F33" s="16"/>
      <c r="G33" s="16"/>
      <c r="H33" s="16"/>
      <c r="I33" s="16"/>
      <c r="J33" s="16"/>
      <c r="K33" s="290"/>
      <c r="L33" s="290"/>
      <c r="M33" s="290"/>
      <c r="N33" s="291"/>
      <c r="O33" s="1"/>
    </row>
    <row r="34" spans="2:15" ht="14.5" customHeight="1" x14ac:dyDescent="0.35">
      <c r="B34" s="239" t="s">
        <v>8</v>
      </c>
      <c r="C34" s="240"/>
      <c r="D34" s="240"/>
      <c r="E34" s="240"/>
      <c r="F34" s="240"/>
      <c r="G34" s="240"/>
      <c r="H34" s="240"/>
      <c r="I34" s="240"/>
      <c r="J34" s="240"/>
      <c r="K34" s="240"/>
      <c r="L34" s="240"/>
      <c r="M34" s="240"/>
      <c r="N34" s="6"/>
    </row>
    <row r="35" spans="2:15" ht="28.5" customHeight="1" x14ac:dyDescent="0.35">
      <c r="B35" s="233" t="s">
        <v>10</v>
      </c>
      <c r="C35" s="234"/>
      <c r="D35" s="234"/>
      <c r="E35" s="234"/>
      <c r="F35" s="234"/>
      <c r="G35" s="234"/>
      <c r="H35" s="234"/>
      <c r="I35" s="234"/>
      <c r="J35" s="234"/>
      <c r="K35" s="234"/>
      <c r="L35" s="234"/>
      <c r="M35" s="234"/>
      <c r="N35" s="235"/>
    </row>
    <row r="36" spans="2:15" ht="15" thickBot="1" x14ac:dyDescent="0.4">
      <c r="B36" s="283" t="s">
        <v>9</v>
      </c>
      <c r="C36" s="284"/>
      <c r="D36" s="284"/>
      <c r="E36" s="284"/>
      <c r="F36" s="284"/>
      <c r="G36" s="284"/>
      <c r="H36" s="284"/>
      <c r="I36" s="284"/>
      <c r="J36" s="284"/>
      <c r="K36" s="284"/>
      <c r="L36" s="284"/>
      <c r="M36" s="284"/>
      <c r="N36" s="285"/>
    </row>
    <row r="37" spans="2:15" x14ac:dyDescent="0.35">
      <c r="B37" s="8"/>
      <c r="C37" s="9"/>
      <c r="D37" s="9"/>
      <c r="E37" s="9"/>
      <c r="F37" s="66"/>
      <c r="G37" s="66"/>
      <c r="H37" s="66"/>
      <c r="I37" s="66"/>
      <c r="J37" s="66"/>
      <c r="K37" s="66"/>
      <c r="L37" s="66"/>
      <c r="M37" s="66"/>
      <c r="N37" s="67"/>
    </row>
    <row r="38" spans="2:15" x14ac:dyDescent="0.35">
      <c r="B38" s="11"/>
      <c r="C38" s="3"/>
      <c r="D38" s="3"/>
      <c r="E38" s="3"/>
      <c r="F38" s="22"/>
      <c r="G38" s="22"/>
      <c r="H38" s="22"/>
      <c r="I38" s="22"/>
      <c r="J38" s="22"/>
      <c r="K38" s="22"/>
      <c r="L38" s="22"/>
      <c r="M38" s="22"/>
      <c r="N38" s="59"/>
    </row>
    <row r="39" spans="2:15" x14ac:dyDescent="0.35">
      <c r="B39" s="11"/>
      <c r="C39" s="3"/>
      <c r="D39" s="3"/>
      <c r="E39" s="3"/>
      <c r="F39" s="22"/>
      <c r="G39" s="22"/>
      <c r="H39" s="22"/>
      <c r="I39" s="22"/>
      <c r="J39" s="22"/>
      <c r="K39" s="22"/>
      <c r="L39" s="22"/>
      <c r="M39" s="22"/>
      <c r="N39" s="59"/>
    </row>
    <row r="40" spans="2:15" x14ac:dyDescent="0.35">
      <c r="B40" s="11"/>
      <c r="C40" s="3"/>
      <c r="D40" s="3"/>
      <c r="E40" s="3"/>
      <c r="F40" s="22"/>
      <c r="G40" s="22"/>
      <c r="H40" s="22"/>
      <c r="I40" s="22"/>
      <c r="J40" s="22"/>
      <c r="K40" s="22"/>
      <c r="L40" s="22"/>
      <c r="M40" s="22"/>
      <c r="N40" s="59"/>
    </row>
    <row r="41" spans="2:15" x14ac:dyDescent="0.35">
      <c r="B41" s="11"/>
      <c r="C41" s="3"/>
      <c r="D41" s="3"/>
      <c r="E41" s="3"/>
      <c r="F41" s="22"/>
      <c r="G41" s="22"/>
      <c r="H41" s="22"/>
      <c r="I41" s="22"/>
      <c r="J41" s="22"/>
      <c r="K41" s="22"/>
      <c r="L41" s="22"/>
      <c r="M41" s="22"/>
      <c r="N41" s="59"/>
    </row>
    <row r="42" spans="2:15" x14ac:dyDescent="0.35">
      <c r="B42" s="11"/>
      <c r="C42" s="3"/>
      <c r="D42" s="3"/>
      <c r="E42" s="3"/>
      <c r="F42" s="22"/>
      <c r="G42" s="22"/>
      <c r="H42" s="22"/>
      <c r="I42" s="22"/>
      <c r="J42" s="22"/>
      <c r="K42" s="22"/>
      <c r="L42" s="22"/>
      <c r="M42" s="22"/>
      <c r="N42" s="59"/>
    </row>
    <row r="43" spans="2:15" x14ac:dyDescent="0.35">
      <c r="B43" s="11"/>
      <c r="C43" s="3"/>
      <c r="D43" s="3"/>
      <c r="E43" s="3"/>
      <c r="F43" s="22"/>
      <c r="G43" s="22"/>
      <c r="H43" s="22"/>
      <c r="I43" s="22"/>
      <c r="J43" s="22"/>
      <c r="K43" s="22"/>
      <c r="L43" s="22"/>
      <c r="M43" s="22"/>
      <c r="N43" s="59"/>
    </row>
    <row r="44" spans="2:15" x14ac:dyDescent="0.35">
      <c r="B44" s="11"/>
      <c r="C44" s="3"/>
      <c r="D44" s="3"/>
      <c r="E44" s="3"/>
      <c r="F44" s="22"/>
      <c r="G44" s="22"/>
      <c r="H44" s="22"/>
      <c r="I44" s="22"/>
      <c r="J44" s="22"/>
      <c r="K44" s="22"/>
      <c r="L44" s="22"/>
      <c r="M44" s="22"/>
      <c r="N44" s="59"/>
    </row>
    <row r="45" spans="2:15" x14ac:dyDescent="0.35">
      <c r="B45" s="11"/>
      <c r="C45" s="3"/>
      <c r="D45" s="3"/>
      <c r="E45" s="3"/>
      <c r="F45" s="22"/>
      <c r="G45" s="22"/>
      <c r="H45" s="22"/>
      <c r="I45" s="22"/>
      <c r="J45" s="22"/>
      <c r="K45" s="22"/>
      <c r="L45" s="22"/>
      <c r="M45" s="22"/>
      <c r="N45" s="59"/>
    </row>
    <row r="46" spans="2:15" x14ac:dyDescent="0.35">
      <c r="B46" s="11"/>
      <c r="C46" s="3"/>
      <c r="D46" s="3"/>
      <c r="E46" s="3"/>
      <c r="F46" s="22"/>
      <c r="G46" s="22"/>
      <c r="H46" s="22"/>
      <c r="I46" s="22"/>
      <c r="J46" s="22"/>
      <c r="K46" s="22"/>
      <c r="L46" s="22"/>
      <c r="M46" s="22"/>
      <c r="N46" s="59"/>
    </row>
    <row r="47" spans="2:15" ht="51.5" customHeight="1" thickBot="1" x14ac:dyDescent="0.4">
      <c r="B47" s="12"/>
      <c r="C47" s="2"/>
      <c r="D47" s="2"/>
      <c r="E47" s="2"/>
      <c r="F47" s="2"/>
      <c r="G47" s="2"/>
      <c r="H47" s="2"/>
      <c r="I47" s="2"/>
      <c r="J47" s="2"/>
      <c r="K47" s="7"/>
      <c r="L47" s="2"/>
      <c r="M47" s="2"/>
      <c r="N47" s="7"/>
    </row>
    <row r="48" spans="2:15" ht="17" customHeight="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t="12" hidden="1" customHeight="1" x14ac:dyDescent="0.35"/>
    <row r="67" hidden="1" x14ac:dyDescent="0.35"/>
    <row r="68" ht="14.5" hidden="1" customHeight="1" x14ac:dyDescent="0.35"/>
    <row r="69" ht="14.5" hidden="1" customHeight="1" x14ac:dyDescent="0.35"/>
    <row r="70" ht="14.5" hidden="1" customHeight="1" x14ac:dyDescent="0.35"/>
    <row r="71" ht="14.5" hidden="1" customHeight="1" x14ac:dyDescent="0.35"/>
    <row r="72" ht="14.5" hidden="1" customHeight="1" x14ac:dyDescent="0.35"/>
    <row r="73" ht="14.5" hidden="1" customHeight="1" x14ac:dyDescent="0.35"/>
    <row r="74" hidden="1" x14ac:dyDescent="0.35"/>
    <row r="75" hidden="1" x14ac:dyDescent="0.35"/>
    <row r="76" hidden="1" x14ac:dyDescent="0.35"/>
  </sheetData>
  <sheetProtection algorithmName="SHA-512" hashValue="Cyw/3DEA/vjg0hSvO7XGDO+44DgS/Q3l/cuS81PadU+1ytIqwm7tc0B18LW7rPHVS0/NKlGhg+trLXJ2qW+D2A==" saltValue="c9rXNJghAmef1D80yTq+pQ==" spinCount="100000" sheet="1" objects="1" scenarios="1"/>
  <protectedRanges>
    <protectedRange sqref="K22" name="Rango7_1"/>
    <protectedRange sqref="K18" name="Rango2_1"/>
    <protectedRange sqref="D18" name="Rango1_1"/>
  </protectedRanges>
  <mergeCells count="25">
    <mergeCell ref="B35:N35"/>
    <mergeCell ref="B36:N36"/>
    <mergeCell ref="D24:J24"/>
    <mergeCell ref="K18:K27"/>
    <mergeCell ref="B29:N29"/>
    <mergeCell ref="B30:N30"/>
    <mergeCell ref="B31:N31"/>
    <mergeCell ref="K33:N33"/>
    <mergeCell ref="B34:M34"/>
    <mergeCell ref="B17:B26"/>
    <mergeCell ref="D17:M17"/>
    <mergeCell ref="C20:J20"/>
    <mergeCell ref="D23:J23"/>
    <mergeCell ref="C14:M14"/>
    <mergeCell ref="C15:M15"/>
    <mergeCell ref="E16:H16"/>
    <mergeCell ref="I16:J16"/>
    <mergeCell ref="L16:M16"/>
    <mergeCell ref="C13:M13"/>
    <mergeCell ref="D5:K5"/>
    <mergeCell ref="D7:I7"/>
    <mergeCell ref="D8:I8"/>
    <mergeCell ref="B11:N11"/>
    <mergeCell ref="B10:N10"/>
    <mergeCell ref="B12:N12"/>
  </mergeCells>
  <hyperlinks>
    <hyperlink ref="D33" r:id="rId1"/>
    <hyperlink ref="D32" r:id="rId2"/>
  </hyperlinks>
  <printOptions horizontalCentered="1"/>
  <pageMargins left="0.70866141732283472" right="0.70866141732283472" top="0.74803149606299213" bottom="0.74803149606299213" header="0.31496062992125984" footer="0.31496062992125984"/>
  <pageSetup scale="5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LISTADO!$B$2:$B$3</xm:f>
          </x14:formula1>
          <xm:sqref>D18</xm:sqref>
        </x14:dataValidation>
        <x14:dataValidation type="list" allowBlank="1" showInputMessage="1" showErrorMessage="1">
          <x14:formula1>
            <xm:f>LISTADO!$F$23:$F$24</xm:f>
          </x14:formula1>
          <xm:sqref>D26</xm:sqref>
        </x14:dataValidation>
        <x14:dataValidation type="list" allowBlank="1" showInputMessage="1" showErrorMessage="1">
          <x14:formula1>
            <xm:f>LISTADO!$B$22:$B$23</xm:f>
          </x14:formula1>
          <xm:sqref>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63"/>
  <sheetViews>
    <sheetView showGridLines="0" showRowColHeaders="0" tabSelected="1" zoomScale="75" zoomScaleNormal="75" workbookViewId="0">
      <selection activeCell="B28" sqref="B28:N28"/>
    </sheetView>
  </sheetViews>
  <sheetFormatPr baseColWidth="10" defaultColWidth="0" defaultRowHeight="14.5" customHeight="1" zeroHeight="1" x14ac:dyDescent="0.35"/>
  <cols>
    <col min="1" max="1" width="2" style="1" customWidth="1"/>
    <col min="2" max="2" width="4.6328125" style="1" customWidth="1"/>
    <col min="3" max="3" width="11.26953125" style="1" customWidth="1"/>
    <col min="4" max="4" width="34.7265625" style="1" customWidth="1"/>
    <col min="5" max="5" width="8" style="1" customWidth="1"/>
    <col min="6" max="6" width="12.90625" style="1" customWidth="1"/>
    <col min="7" max="7" width="7.1796875" style="1" customWidth="1"/>
    <col min="8" max="8" width="8.36328125" style="1" customWidth="1"/>
    <col min="9" max="9" width="10" style="1" bestFit="1" customWidth="1"/>
    <col min="10" max="10" width="8" style="1" customWidth="1"/>
    <col min="11" max="11" width="15.6328125" style="1" customWidth="1"/>
    <col min="12" max="12" width="9.54296875" style="1" customWidth="1"/>
    <col min="13" max="13" width="26.26953125" style="1" customWidth="1"/>
    <col min="14" max="14" width="4.7265625" style="1" customWidth="1"/>
    <col min="15" max="15" width="2.7265625" style="1" customWidth="1"/>
    <col min="16" max="18" width="0" style="1" hidden="1" customWidth="1"/>
    <col min="19" max="16384" width="28.81640625" style="1" hidden="1"/>
  </cols>
  <sheetData>
    <row r="1" spans="2:18" x14ac:dyDescent="0.35">
      <c r="B1" s="8"/>
      <c r="C1" s="9"/>
      <c r="D1" s="9"/>
      <c r="E1" s="9"/>
      <c r="F1" s="9"/>
      <c r="G1" s="9"/>
      <c r="H1" s="9"/>
      <c r="I1" s="9"/>
      <c r="J1" s="9"/>
      <c r="K1" s="9"/>
      <c r="L1" s="9"/>
      <c r="M1" s="9"/>
      <c r="N1" s="10"/>
    </row>
    <row r="2" spans="2:18" x14ac:dyDescent="0.35">
      <c r="B2" s="11"/>
      <c r="C2" s="3"/>
      <c r="D2" s="3"/>
      <c r="E2" s="3"/>
      <c r="F2" s="3"/>
      <c r="G2" s="3"/>
      <c r="H2" s="3"/>
      <c r="I2" s="3"/>
      <c r="J2" s="3"/>
      <c r="K2" s="3"/>
      <c r="L2" s="3"/>
      <c r="M2" s="3"/>
      <c r="N2" s="6"/>
    </row>
    <row r="3" spans="2:18" x14ac:dyDescent="0.35">
      <c r="B3" s="11"/>
      <c r="C3" s="3"/>
      <c r="D3" s="3"/>
      <c r="E3" s="3"/>
      <c r="F3" s="3"/>
      <c r="G3" s="3"/>
      <c r="H3" s="3"/>
      <c r="I3" s="3"/>
      <c r="J3" s="3"/>
      <c r="K3" s="3"/>
      <c r="L3" s="3"/>
      <c r="M3" s="3"/>
      <c r="N3" s="6"/>
    </row>
    <row r="4" spans="2:18" x14ac:dyDescent="0.35">
      <c r="B4" s="11"/>
      <c r="C4" s="3"/>
      <c r="D4" s="3"/>
      <c r="E4" s="3"/>
      <c r="F4" s="3"/>
      <c r="G4" s="3"/>
      <c r="H4" s="3"/>
      <c r="I4" s="3"/>
      <c r="J4" s="3"/>
      <c r="K4" s="3"/>
      <c r="L4" s="3"/>
      <c r="M4" s="3"/>
      <c r="N4" s="6"/>
    </row>
    <row r="5" spans="2:18" s="3" customFormat="1" ht="64" customHeight="1" x14ac:dyDescent="0.35">
      <c r="B5" s="11"/>
      <c r="D5" s="263"/>
      <c r="E5" s="263"/>
      <c r="F5" s="263"/>
      <c r="G5" s="263"/>
      <c r="H5" s="263"/>
      <c r="I5" s="263"/>
      <c r="J5" s="263"/>
      <c r="K5" s="263"/>
      <c r="N5" s="6"/>
    </row>
    <row r="6" spans="2:18" s="3" customFormat="1" ht="22.5" customHeight="1" x14ac:dyDescent="0.35">
      <c r="B6" s="11"/>
      <c r="N6" s="6"/>
    </row>
    <row r="7" spans="2:18" s="3" customFormat="1" x14ac:dyDescent="0.35">
      <c r="B7" s="11"/>
      <c r="C7" s="5"/>
      <c r="D7" s="264"/>
      <c r="E7" s="264"/>
      <c r="F7" s="264"/>
      <c r="G7" s="264"/>
      <c r="H7" s="264"/>
      <c r="I7" s="264"/>
      <c r="K7" s="5"/>
      <c r="N7" s="6"/>
    </row>
    <row r="8" spans="2:18" s="3" customFormat="1" ht="13" customHeight="1" thickBot="1" x14ac:dyDescent="0.4">
      <c r="B8" s="12"/>
      <c r="C8" s="17"/>
      <c r="D8" s="265"/>
      <c r="E8" s="265"/>
      <c r="F8" s="265"/>
      <c r="G8" s="265"/>
      <c r="H8" s="265"/>
      <c r="I8" s="265"/>
      <c r="J8" s="2"/>
      <c r="K8" s="2"/>
      <c r="L8" s="2"/>
      <c r="M8" s="2"/>
      <c r="N8" s="7"/>
    </row>
    <row r="9" spans="2:18" ht="15" thickBot="1" x14ac:dyDescent="0.4">
      <c r="B9" s="11"/>
      <c r="C9" s="3"/>
      <c r="D9" s="3"/>
      <c r="E9" s="3"/>
      <c r="F9" s="3"/>
      <c r="G9" s="3"/>
      <c r="H9" s="3"/>
      <c r="I9" s="4"/>
      <c r="J9" s="3"/>
      <c r="K9" s="3"/>
      <c r="L9" s="3"/>
      <c r="M9" s="3"/>
      <c r="N9" s="6"/>
    </row>
    <row r="10" spans="2:18" s="3" customFormat="1" ht="21.5" thickBot="1" x14ac:dyDescent="0.55000000000000004">
      <c r="B10" s="272" t="s">
        <v>83</v>
      </c>
      <c r="C10" s="273"/>
      <c r="D10" s="273"/>
      <c r="E10" s="273"/>
      <c r="F10" s="273"/>
      <c r="G10" s="273"/>
      <c r="H10" s="273"/>
      <c r="I10" s="273"/>
      <c r="J10" s="273"/>
      <c r="K10" s="273"/>
      <c r="L10" s="273"/>
      <c r="M10" s="273"/>
      <c r="N10" s="274"/>
    </row>
    <row r="11" spans="2:18" ht="46.5" customHeight="1" thickBot="1" x14ac:dyDescent="0.4">
      <c r="B11" s="241" t="s">
        <v>91</v>
      </c>
      <c r="C11" s="242"/>
      <c r="D11" s="242"/>
      <c r="E11" s="242"/>
      <c r="F11" s="242"/>
      <c r="G11" s="242"/>
      <c r="H11" s="242"/>
      <c r="I11" s="242"/>
      <c r="J11" s="242"/>
      <c r="K11" s="242"/>
      <c r="L11" s="242"/>
      <c r="M11" s="242"/>
      <c r="N11" s="243"/>
    </row>
    <row r="12" spans="2:18" ht="234" customHeight="1" thickBot="1" x14ac:dyDescent="0.4">
      <c r="B12" s="299"/>
      <c r="C12" s="300"/>
      <c r="D12" s="300"/>
      <c r="E12" s="300"/>
      <c r="F12" s="300"/>
      <c r="G12" s="300"/>
      <c r="H12" s="300"/>
      <c r="I12" s="300"/>
      <c r="J12" s="300"/>
      <c r="K12" s="300"/>
      <c r="L12" s="300"/>
      <c r="M12" s="300"/>
      <c r="N12" s="301"/>
    </row>
    <row r="13" spans="2:18" ht="18" customHeight="1" thickBot="1" x14ac:dyDescent="0.4">
      <c r="B13" s="19"/>
      <c r="C13" s="266" t="s">
        <v>82</v>
      </c>
      <c r="D13" s="267"/>
      <c r="E13" s="267"/>
      <c r="F13" s="267"/>
      <c r="G13" s="267"/>
      <c r="H13" s="267"/>
      <c r="I13" s="267"/>
      <c r="J13" s="267"/>
      <c r="K13" s="267"/>
      <c r="L13" s="267"/>
      <c r="M13" s="268"/>
      <c r="N13" s="6"/>
      <c r="P13" s="20"/>
      <c r="Q13" s="20"/>
      <c r="R13" s="20"/>
    </row>
    <row r="14" spans="2:18" ht="31" customHeight="1" thickBot="1" x14ac:dyDescent="0.4">
      <c r="B14" s="60"/>
      <c r="C14" s="212" t="s">
        <v>19</v>
      </c>
      <c r="D14" s="213" t="s">
        <v>20</v>
      </c>
      <c r="E14" s="253" t="s">
        <v>21</v>
      </c>
      <c r="F14" s="254"/>
      <c r="G14" s="254"/>
      <c r="H14" s="255"/>
      <c r="I14" s="253" t="s">
        <v>22</v>
      </c>
      <c r="J14" s="255"/>
      <c r="K14" s="214" t="s">
        <v>32</v>
      </c>
      <c r="L14" s="253" t="s">
        <v>31</v>
      </c>
      <c r="M14" s="256"/>
      <c r="N14" s="6"/>
    </row>
    <row r="15" spans="2:18" ht="15" thickBot="1" x14ac:dyDescent="0.4">
      <c r="B15" s="257"/>
      <c r="C15" s="29"/>
      <c r="D15" s="30" t="s">
        <v>23</v>
      </c>
      <c r="E15" s="31"/>
      <c r="F15" s="32"/>
      <c r="G15" s="33"/>
      <c r="H15" s="33"/>
      <c r="I15" s="33"/>
      <c r="J15" s="34"/>
      <c r="K15" s="35"/>
      <c r="L15" s="36"/>
      <c r="M15" s="37"/>
      <c r="N15" s="6"/>
    </row>
    <row r="16" spans="2:18" ht="17" thickBot="1" x14ac:dyDescent="0.4">
      <c r="B16" s="257"/>
      <c r="C16" s="40">
        <f>VLOOKUP(D16,LISTADO!B2:F3,4,0)</f>
        <v>7181</v>
      </c>
      <c r="D16" s="219" t="s">
        <v>39</v>
      </c>
      <c r="E16" s="44">
        <v>1</v>
      </c>
      <c r="F16" s="45" t="s">
        <v>24</v>
      </c>
      <c r="G16" s="45">
        <v>3</v>
      </c>
      <c r="H16" s="46" t="s">
        <v>25</v>
      </c>
      <c r="I16" s="56">
        <v>0.45</v>
      </c>
      <c r="J16" s="52" t="s">
        <v>40</v>
      </c>
      <c r="K16" s="258">
        <v>1000</v>
      </c>
      <c r="L16" s="54">
        <f>ROUNDUP(((K16*I16)/G16)*1.05,0)</f>
        <v>158</v>
      </c>
      <c r="M16" s="48" t="s">
        <v>66</v>
      </c>
      <c r="N16" s="6"/>
    </row>
    <row r="17" spans="2:14" ht="21" customHeight="1" thickBot="1" x14ac:dyDescent="0.4">
      <c r="B17" s="257"/>
      <c r="C17" s="41">
        <v>2014</v>
      </c>
      <c r="D17" s="42" t="s">
        <v>1</v>
      </c>
      <c r="E17" s="47">
        <v>1</v>
      </c>
      <c r="F17" s="23" t="s">
        <v>26</v>
      </c>
      <c r="G17" s="23">
        <v>30</v>
      </c>
      <c r="H17" s="24" t="s">
        <v>25</v>
      </c>
      <c r="I17" s="57">
        <v>0.7</v>
      </c>
      <c r="J17" s="53" t="s">
        <v>33</v>
      </c>
      <c r="K17" s="259"/>
      <c r="L17" s="55">
        <f>ROUNDUP(((K16*I17)/G17)*1.05,0)</f>
        <v>25</v>
      </c>
      <c r="M17" s="50" t="s">
        <v>27</v>
      </c>
      <c r="N17" s="6"/>
    </row>
    <row r="18" spans="2:14" ht="15" thickBot="1" x14ac:dyDescent="0.4">
      <c r="B18" s="257"/>
      <c r="C18" s="26"/>
      <c r="D18" s="43"/>
      <c r="E18" s="25"/>
      <c r="F18" s="25"/>
      <c r="G18" s="25"/>
      <c r="H18" s="25"/>
      <c r="I18" s="25"/>
      <c r="J18" s="25"/>
      <c r="K18" s="259"/>
      <c r="L18" s="25"/>
      <c r="M18" s="49"/>
      <c r="N18" s="6"/>
    </row>
    <row r="19" spans="2:14" ht="15" thickBot="1" x14ac:dyDescent="0.4">
      <c r="B19" s="257"/>
      <c r="C19" s="77"/>
      <c r="D19" s="211" t="s">
        <v>30</v>
      </c>
      <c r="E19" s="78"/>
      <c r="F19" s="72"/>
      <c r="G19" s="71"/>
      <c r="H19" s="71"/>
      <c r="I19" s="72"/>
      <c r="J19" s="71"/>
      <c r="K19" s="259"/>
      <c r="L19" s="27"/>
      <c r="M19" s="28"/>
      <c r="N19" s="6"/>
    </row>
    <row r="20" spans="2:14" ht="27.5" thickBot="1" x14ac:dyDescent="0.4">
      <c r="B20" s="257"/>
      <c r="C20" s="74">
        <v>7457</v>
      </c>
      <c r="D20" s="38" t="s">
        <v>86</v>
      </c>
      <c r="E20" s="75">
        <v>1</v>
      </c>
      <c r="F20" s="39" t="s">
        <v>24</v>
      </c>
      <c r="G20" s="39">
        <v>400</v>
      </c>
      <c r="H20" s="39" t="s">
        <v>25</v>
      </c>
      <c r="I20" s="218">
        <v>2</v>
      </c>
      <c r="J20" s="76" t="s">
        <v>33</v>
      </c>
      <c r="K20" s="259"/>
      <c r="L20" s="55">
        <f>ROUNDUP(((K16*I20)/G20)*1.05,0)</f>
        <v>6</v>
      </c>
      <c r="M20" s="51" t="s">
        <v>41</v>
      </c>
      <c r="N20" s="6"/>
    </row>
    <row r="21" spans="2:14" ht="15" customHeight="1" thickBot="1" x14ac:dyDescent="0.4">
      <c r="B21" s="210"/>
      <c r="C21" s="122"/>
      <c r="D21" s="261" t="s">
        <v>87</v>
      </c>
      <c r="E21" s="261"/>
      <c r="F21" s="261"/>
      <c r="G21" s="261"/>
      <c r="H21" s="261"/>
      <c r="I21" s="261"/>
      <c r="J21" s="261"/>
      <c r="K21" s="259"/>
      <c r="L21" s="123"/>
      <c r="M21" s="124"/>
      <c r="N21" s="6"/>
    </row>
    <row r="22" spans="2:14" ht="15" thickBot="1" x14ac:dyDescent="0.4">
      <c r="B22" s="210"/>
      <c r="C22" s="77"/>
      <c r="D22" s="298" t="s">
        <v>89</v>
      </c>
      <c r="E22" s="298"/>
      <c r="F22" s="298"/>
      <c r="G22" s="298"/>
      <c r="H22" s="298"/>
      <c r="I22" s="298"/>
      <c r="J22" s="298"/>
      <c r="K22" s="259"/>
      <c r="L22" s="27"/>
      <c r="M22" s="28"/>
      <c r="N22" s="6"/>
    </row>
    <row r="23" spans="2:14" ht="17" thickBot="1" x14ac:dyDescent="0.4">
      <c r="B23" s="210"/>
      <c r="C23" s="74"/>
      <c r="D23" s="38" t="s">
        <v>90</v>
      </c>
      <c r="E23" s="75">
        <v>1</v>
      </c>
      <c r="F23" s="39" t="s">
        <v>2</v>
      </c>
      <c r="G23" s="39">
        <v>20</v>
      </c>
      <c r="H23" s="39" t="s">
        <v>25</v>
      </c>
      <c r="I23" s="218">
        <v>0.5</v>
      </c>
      <c r="J23" s="76" t="s">
        <v>33</v>
      </c>
      <c r="K23" s="259"/>
      <c r="L23" s="55">
        <f>ROUNDUP(((K16*I23)/G23)*1.05,0)</f>
        <v>27</v>
      </c>
      <c r="M23" s="51" t="s">
        <v>92</v>
      </c>
      <c r="N23" s="6"/>
    </row>
    <row r="24" spans="2:14" ht="17" thickBot="1" x14ac:dyDescent="0.4">
      <c r="B24" s="210"/>
      <c r="C24" s="41">
        <v>2014</v>
      </c>
      <c r="D24" s="42" t="s">
        <v>1</v>
      </c>
      <c r="E24" s="47">
        <v>1</v>
      </c>
      <c r="F24" s="23" t="s">
        <v>26</v>
      </c>
      <c r="G24" s="23">
        <v>30</v>
      </c>
      <c r="H24" s="24" t="s">
        <v>25</v>
      </c>
      <c r="I24" s="57">
        <v>3</v>
      </c>
      <c r="J24" s="53" t="s">
        <v>33</v>
      </c>
      <c r="K24" s="260"/>
      <c r="L24" s="55">
        <f>ROUNDUP(((K23*I24)/G24)*1.05,0)</f>
        <v>0</v>
      </c>
      <c r="M24" s="50" t="s">
        <v>27</v>
      </c>
      <c r="N24" s="6"/>
    </row>
    <row r="25" spans="2:14" s="22" customFormat="1" ht="14.5" customHeight="1" thickBot="1" x14ac:dyDescent="0.4">
      <c r="B25" s="244"/>
      <c r="C25" s="245"/>
      <c r="D25" s="245"/>
      <c r="E25" s="245"/>
      <c r="F25" s="245"/>
      <c r="G25" s="245"/>
      <c r="H25" s="245"/>
      <c r="I25" s="245"/>
      <c r="J25" s="245"/>
      <c r="K25" s="245"/>
      <c r="L25" s="245"/>
      <c r="M25" s="245"/>
      <c r="N25" s="246"/>
    </row>
    <row r="26" spans="2:14" ht="15" customHeight="1" x14ac:dyDescent="0.35">
      <c r="B26" s="247" t="s">
        <v>6</v>
      </c>
      <c r="C26" s="248"/>
      <c r="D26" s="248"/>
      <c r="E26" s="248"/>
      <c r="F26" s="248"/>
      <c r="G26" s="248"/>
      <c r="H26" s="248"/>
      <c r="I26" s="248"/>
      <c r="J26" s="248"/>
      <c r="K26" s="248"/>
      <c r="L26" s="248"/>
      <c r="M26" s="248"/>
      <c r="N26" s="249"/>
    </row>
    <row r="27" spans="2:14" s="3" customFormat="1" ht="8" customHeight="1" thickBot="1" x14ac:dyDescent="0.4">
      <c r="B27" s="250"/>
      <c r="C27" s="251"/>
      <c r="D27" s="251"/>
      <c r="E27" s="251"/>
      <c r="F27" s="251"/>
      <c r="G27" s="251"/>
      <c r="H27" s="251"/>
      <c r="I27" s="251"/>
      <c r="J27" s="251"/>
      <c r="K27" s="251"/>
      <c r="L27" s="251"/>
      <c r="M27" s="251"/>
      <c r="N27" s="252"/>
    </row>
    <row r="28" spans="2:14" s="3" customFormat="1" ht="48.5" customHeight="1" x14ac:dyDescent="0.35">
      <c r="B28" s="233" t="s">
        <v>93</v>
      </c>
      <c r="C28" s="234"/>
      <c r="D28" s="234"/>
      <c r="E28" s="234"/>
      <c r="F28" s="234"/>
      <c r="G28" s="234"/>
      <c r="H28" s="234"/>
      <c r="I28" s="234"/>
      <c r="J28" s="234"/>
      <c r="K28" s="234"/>
      <c r="L28" s="234"/>
      <c r="M28" s="234"/>
      <c r="N28" s="235"/>
    </row>
    <row r="29" spans="2:14" x14ac:dyDescent="0.35">
      <c r="B29" s="239" t="s">
        <v>8</v>
      </c>
      <c r="C29" s="240"/>
      <c r="D29" s="240"/>
      <c r="E29" s="240"/>
      <c r="F29" s="240"/>
      <c r="G29" s="240"/>
      <c r="H29" s="240"/>
      <c r="I29" s="240"/>
      <c r="J29" s="240"/>
      <c r="K29" s="240"/>
      <c r="L29" s="3" t="s">
        <v>15</v>
      </c>
      <c r="M29" s="3"/>
      <c r="N29" s="6"/>
    </row>
    <row r="30" spans="2:14" ht="32.5" customHeight="1" thickBot="1" x14ac:dyDescent="0.4">
      <c r="B30" s="233" t="s">
        <v>10</v>
      </c>
      <c r="C30" s="234"/>
      <c r="D30" s="234"/>
      <c r="E30" s="234"/>
      <c r="F30" s="234"/>
      <c r="G30" s="234"/>
      <c r="H30" s="234"/>
      <c r="I30" s="234"/>
      <c r="J30" s="234"/>
      <c r="K30" s="234"/>
      <c r="L30" s="234"/>
      <c r="M30" s="234"/>
      <c r="N30" s="235"/>
    </row>
    <row r="31" spans="2:14" ht="15" thickBot="1" x14ac:dyDescent="0.4">
      <c r="B31" s="236" t="s">
        <v>9</v>
      </c>
      <c r="C31" s="237"/>
      <c r="D31" s="237"/>
      <c r="E31" s="237"/>
      <c r="F31" s="237"/>
      <c r="G31" s="237"/>
      <c r="H31" s="237"/>
      <c r="I31" s="237"/>
      <c r="J31" s="237"/>
      <c r="K31" s="237"/>
      <c r="L31" s="237"/>
      <c r="M31" s="237"/>
      <c r="N31" s="238"/>
    </row>
    <row r="32" spans="2:14" x14ac:dyDescent="0.35">
      <c r="B32" s="8"/>
      <c r="C32" s="9"/>
      <c r="D32" s="9"/>
      <c r="E32" s="9"/>
      <c r="F32" s="9"/>
      <c r="G32" s="9"/>
      <c r="H32" s="9"/>
      <c r="I32" s="9"/>
      <c r="J32" s="9"/>
      <c r="K32" s="9"/>
      <c r="L32" s="9"/>
      <c r="M32" s="9"/>
      <c r="N32" s="10"/>
    </row>
    <row r="33" spans="2:14" x14ac:dyDescent="0.35">
      <c r="B33" s="11"/>
      <c r="C33" s="3"/>
      <c r="D33" s="3"/>
      <c r="E33" s="3"/>
      <c r="F33" s="3"/>
      <c r="G33" s="3"/>
      <c r="H33" s="3"/>
      <c r="I33" s="3"/>
      <c r="J33" s="3"/>
      <c r="K33" s="3"/>
      <c r="L33" s="3"/>
      <c r="M33" s="3"/>
      <c r="N33" s="6"/>
    </row>
    <row r="34" spans="2:14" x14ac:dyDescent="0.35">
      <c r="B34" s="11"/>
      <c r="C34" s="3"/>
      <c r="D34" s="3"/>
      <c r="E34" s="3"/>
      <c r="F34" s="3"/>
      <c r="G34" s="3"/>
      <c r="H34" s="3"/>
      <c r="I34" s="3"/>
      <c r="J34" s="3"/>
      <c r="K34" s="3"/>
      <c r="L34" s="3"/>
      <c r="M34" s="3"/>
      <c r="N34" s="6"/>
    </row>
    <row r="35" spans="2:14" x14ac:dyDescent="0.35">
      <c r="B35" s="11"/>
      <c r="C35" s="3"/>
      <c r="D35" s="3"/>
      <c r="E35" s="3"/>
      <c r="F35" s="3"/>
      <c r="G35" s="3"/>
      <c r="H35" s="3"/>
      <c r="I35" s="3"/>
      <c r="J35" s="3"/>
      <c r="K35" s="3"/>
      <c r="L35" s="3"/>
      <c r="M35" s="3"/>
      <c r="N35" s="6"/>
    </row>
    <row r="36" spans="2:14" x14ac:dyDescent="0.35">
      <c r="B36" s="11"/>
      <c r="C36" s="3"/>
      <c r="D36" s="3"/>
      <c r="E36" s="3"/>
      <c r="F36" s="3"/>
      <c r="G36" s="3"/>
      <c r="H36" s="3"/>
      <c r="I36" s="3"/>
      <c r="J36" s="3"/>
      <c r="K36" s="3"/>
      <c r="L36" s="3"/>
      <c r="M36" s="3"/>
      <c r="N36" s="6"/>
    </row>
    <row r="37" spans="2:14" x14ac:dyDescent="0.35">
      <c r="B37" s="11"/>
      <c r="C37" s="3"/>
      <c r="D37" s="3"/>
      <c r="E37" s="3"/>
      <c r="F37" s="3"/>
      <c r="G37" s="3"/>
      <c r="H37" s="3"/>
      <c r="I37" s="3"/>
      <c r="J37" s="3"/>
      <c r="K37" s="3"/>
      <c r="L37" s="3"/>
      <c r="M37" s="3"/>
      <c r="N37" s="6"/>
    </row>
    <row r="38" spans="2:14" x14ac:dyDescent="0.35">
      <c r="B38" s="11"/>
      <c r="C38" s="3"/>
      <c r="D38" s="3"/>
      <c r="E38" s="3"/>
      <c r="F38" s="3"/>
      <c r="G38" s="3"/>
      <c r="H38" s="3"/>
      <c r="I38" s="3"/>
      <c r="J38" s="3"/>
      <c r="K38" s="3"/>
      <c r="L38" s="3"/>
      <c r="M38" s="3"/>
      <c r="N38" s="6"/>
    </row>
    <row r="39" spans="2:14" x14ac:dyDescent="0.35">
      <c r="B39" s="11"/>
      <c r="C39" s="3"/>
      <c r="D39" s="3"/>
      <c r="E39" s="3"/>
      <c r="F39" s="3"/>
      <c r="G39" s="3"/>
      <c r="H39" s="3"/>
      <c r="I39" s="3"/>
      <c r="J39" s="3"/>
      <c r="K39" s="3"/>
      <c r="L39" s="3"/>
      <c r="M39" s="3"/>
      <c r="N39" s="6"/>
    </row>
    <row r="40" spans="2:14" x14ac:dyDescent="0.35">
      <c r="B40" s="11"/>
      <c r="C40" s="3"/>
      <c r="D40" s="3"/>
      <c r="E40" s="3"/>
      <c r="F40" s="3"/>
      <c r="G40" s="3"/>
      <c r="H40" s="3"/>
      <c r="I40" s="3"/>
      <c r="J40" s="3"/>
      <c r="K40" s="3"/>
      <c r="L40" s="3"/>
      <c r="M40" s="3"/>
      <c r="N40" s="6"/>
    </row>
    <row r="41" spans="2:14" ht="44" customHeight="1" thickBot="1" x14ac:dyDescent="0.4">
      <c r="B41" s="12"/>
      <c r="C41" s="2"/>
      <c r="D41" s="2"/>
      <c r="E41" s="2"/>
      <c r="F41" s="2"/>
      <c r="G41" s="2"/>
      <c r="H41" s="2"/>
      <c r="I41" s="2"/>
      <c r="J41" s="2"/>
      <c r="K41" s="2"/>
      <c r="L41" s="2"/>
      <c r="M41" s="2"/>
      <c r="N41" s="7"/>
    </row>
    <row r="42" spans="2:14" ht="10.5" customHeight="1" x14ac:dyDescent="0.35"/>
    <row r="43" spans="2:14" ht="26" hidden="1" customHeight="1" x14ac:dyDescent="0.35"/>
    <row r="44" spans="2:14" hidden="1" x14ac:dyDescent="0.35"/>
    <row r="45" spans="2:14" hidden="1" x14ac:dyDescent="0.35"/>
    <row r="46" spans="2:14" hidden="1" x14ac:dyDescent="0.35"/>
    <row r="47" spans="2:14" hidden="1" x14ac:dyDescent="0.35"/>
    <row r="48" spans="2:14"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t="14.5" hidden="1" customHeight="1" x14ac:dyDescent="0.35"/>
  </sheetData>
  <sheetProtection algorithmName="SHA-512" hashValue="EbgwS5V4Hs3jmLiGhgUSQzupLlahQ9NZZpb5w5/bwMIBpXFzyGGnBoDp/ifcoYcAiNVG/Zfo30QRPIMg1Yhpkg==" saltValue="cz4WSGUHPklf39/J+8qscg==" spinCount="100000" sheet="1" objects="1" scenarios="1"/>
  <protectedRanges>
    <protectedRange sqref="K20" name="Rango7_1"/>
    <protectedRange sqref="K16" name="Rango2_1"/>
    <protectedRange sqref="D16" name="Rango1_1"/>
    <protectedRange sqref="K23:K24" name="Rango7_1_1"/>
  </protectedRanges>
  <mergeCells count="20">
    <mergeCell ref="B31:N31"/>
    <mergeCell ref="D21:J21"/>
    <mergeCell ref="K16:K24"/>
    <mergeCell ref="D22:J22"/>
    <mergeCell ref="B25:N25"/>
    <mergeCell ref="B26:N27"/>
    <mergeCell ref="B28:N28"/>
    <mergeCell ref="B29:K29"/>
    <mergeCell ref="B30:N30"/>
    <mergeCell ref="E14:H14"/>
    <mergeCell ref="I14:J14"/>
    <mergeCell ref="L14:M14"/>
    <mergeCell ref="B15:B20"/>
    <mergeCell ref="D5:K5"/>
    <mergeCell ref="D7:I7"/>
    <mergeCell ref="D8:I8"/>
    <mergeCell ref="B10:N10"/>
    <mergeCell ref="B11:N11"/>
    <mergeCell ref="C13:M13"/>
    <mergeCell ref="B12:N12"/>
  </mergeCells>
  <printOptions horizontalCentered="1"/>
  <pageMargins left="0.70866141732283472" right="0.70866141732283472" top="0.74803149606299213" bottom="0.74803149606299213" header="0.31496062992125984" footer="0.31496062992125984"/>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LISTADO</vt:lpstr>
      <vt:lpstr> BÁSICO</vt:lpstr>
      <vt:lpstr>CUBIERTAS</vt:lpstr>
      <vt:lpstr>PARKING</vt:lpstr>
      <vt:lpstr>PUENTES</vt:lpstr>
      <vt:lpstr>' BÁSICO'!Área_de_impresión</vt:lpstr>
      <vt:lpstr>CUBIERTAS!Área_de_impresión</vt:lpstr>
      <vt:lpstr>PARKING!Área_de_impresión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backup1</dc:creator>
  <cp:lastModifiedBy>backup1</cp:lastModifiedBy>
  <cp:lastPrinted>2020-07-07T23:29:40Z</cp:lastPrinted>
  <dcterms:created xsi:type="dcterms:W3CDTF">2020-06-25T20:09:24Z</dcterms:created>
  <dcterms:modified xsi:type="dcterms:W3CDTF">2020-07-07T23:29:49Z</dcterms:modified>
</cp:coreProperties>
</file>