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"/>
    </mc:Choice>
  </mc:AlternateContent>
  <workbookProtection workbookAlgorithmName="SHA-512" workbookHashValue="FW9EvTJTJ87ltns83U+DlR1i5LN0PREx6M+aOHa/MQ/XdND27zEZRKoliEVfUN02oQBJdUeQ9pxw/6AhLsk5UA==" workbookSaltValue="4r8gBpwpOyeJku7VKAc7/A==" workbookSpinCount="100000" lockStructure="1"/>
  <bookViews>
    <workbookView xWindow="0" yWindow="0" windowWidth="19200" windowHeight="7790" tabRatio="911" firstSheet="1" activeTab="3"/>
  </bookViews>
  <sheets>
    <sheet name="LISTADO" sheetId="12" state="hidden" r:id="rId1"/>
    <sheet name=" BÁSICO" sheetId="7" r:id="rId2"/>
    <sheet name="CUBIERTAS" sheetId="15" r:id="rId3"/>
    <sheet name="PARKING" sheetId="14" r:id="rId4"/>
  </sheets>
  <definedNames>
    <definedName name="_xlnm.Print_Area" localSheetId="1">' BÁSICO'!$B$1:$N$41</definedName>
    <definedName name="_xlnm.Print_Area" localSheetId="2">CUBIERTAS!$B$1:$N$48</definedName>
    <definedName name="_xlnm.Print_Area" localSheetId="3">PARKING!$B$1:$N$48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2" l="1"/>
  <c r="F33" i="12"/>
  <c r="M18" i="14"/>
  <c r="I18" i="14"/>
  <c r="G18" i="14"/>
  <c r="M18" i="15"/>
  <c r="I18" i="15"/>
  <c r="G18" i="15"/>
  <c r="M17" i="7"/>
  <c r="I17" i="7"/>
  <c r="L17" i="7" s="1"/>
  <c r="G17" i="7"/>
  <c r="F32" i="12"/>
  <c r="F22" i="12"/>
  <c r="F24" i="12" s="1"/>
  <c r="L27" i="15"/>
  <c r="M26" i="15"/>
  <c r="I26" i="15"/>
  <c r="G26" i="15"/>
  <c r="L26" i="15"/>
  <c r="L22" i="15"/>
  <c r="L19" i="15"/>
  <c r="L18" i="15"/>
  <c r="C18" i="15"/>
  <c r="I26" i="14"/>
  <c r="L26" i="14" s="1"/>
  <c r="G26" i="14"/>
  <c r="L27" i="14"/>
  <c r="M26" i="14"/>
  <c r="L22" i="14"/>
  <c r="L19" i="14"/>
  <c r="L18" i="14"/>
  <c r="C18" i="14"/>
  <c r="C17" i="7"/>
  <c r="D18" i="12"/>
  <c r="L21" i="7"/>
  <c r="L18" i="7"/>
  <c r="F11" i="12"/>
  <c r="F13" i="12"/>
  <c r="F12" i="12"/>
  <c r="F23" i="12" l="1"/>
</calcChain>
</file>

<file path=xl/sharedStrings.xml><?xml version="1.0" encoding="utf-8"?>
<sst xmlns="http://schemas.openxmlformats.org/spreadsheetml/2006/main" count="215" uniqueCount="92">
  <si>
    <t>EUCOFLEX PRIMER GC</t>
  </si>
  <si>
    <t>EUCOFILLER MEDIO</t>
  </si>
  <si>
    <t>Unidad</t>
  </si>
  <si>
    <t>EUCOFLEX ACABADO L
Blanco/Gris/Incoloro</t>
  </si>
  <si>
    <t>EUCOFLEX ACABADO L + EUCOFLEX PIGMENTO PU (otros colores)</t>
  </si>
  <si>
    <t xml:space="preserve">IMPORTANTE </t>
  </si>
  <si>
    <t>HOJAS TECNICAS</t>
  </si>
  <si>
    <t>ASESORIA TÉCNICA</t>
  </si>
  <si>
    <t>Para mayor información sobre nuestros productos o una cotización de los mismos, puede comunicarse con su asesor de confianza, o a nuestra linea de atención al cliente (1) 8698787 o escribirnos al correo atencioncliente@toxement.com.co</t>
  </si>
  <si>
    <t>Eucoflex Acabado L</t>
  </si>
  <si>
    <t>Eucoflex Acabado PA 2C</t>
  </si>
  <si>
    <t>http://www.toxement.com.co/media/3699/eucoflex-acabado-l.pdf</t>
  </si>
  <si>
    <t>http://www.toxement.com.co/media/3700/eucoflex-acabado-pa-2c.pdf</t>
  </si>
  <si>
    <t xml:space="preserve"> </t>
  </si>
  <si>
    <t>EUCOFLEX CALIENTE</t>
  </si>
  <si>
    <t>EUCOFLEX ACABADO PISCINAS + EUCOFLEX PIGMENTO PU (todos los colores)</t>
  </si>
  <si>
    <t>EUCOFLEX ACABADO PISCINAS incoloro</t>
  </si>
  <si>
    <t>ITEM</t>
  </si>
  <si>
    <t>DESCRIPCIÓN</t>
  </si>
  <si>
    <t>CONFORMACIÓN DEL KIT</t>
  </si>
  <si>
    <t>RENDIMIENTO</t>
  </si>
  <si>
    <t>Imprimante</t>
  </si>
  <si>
    <t>Kit x</t>
  </si>
  <si>
    <t>Bolsa x</t>
  </si>
  <si>
    <t>TANQUE DE AGUA POTABLE</t>
  </si>
  <si>
    <t>TANQUE DE AGUA RESIDUAL O RESISTENCIA QUIMICA</t>
  </si>
  <si>
    <t>Membrana</t>
  </si>
  <si>
    <t>UNIDADES REQUERIDAS
 (Incluye 5% de desperdicios)</t>
  </si>
  <si>
    <r>
      <t>ÁREA (m</t>
    </r>
    <r>
      <rPr>
        <b/>
        <vertAlign val="superscript"/>
        <sz val="11"/>
        <color theme="0"/>
        <rFont val="Century Gothic"/>
        <family val="2"/>
      </rPr>
      <t>2</t>
    </r>
    <r>
      <rPr>
        <b/>
        <sz val="11"/>
        <color theme="0"/>
        <rFont val="Century Gothic"/>
        <family val="2"/>
      </rPr>
      <t>)</t>
    </r>
  </si>
  <si>
    <t>COD</t>
  </si>
  <si>
    <t>REND</t>
  </si>
  <si>
    <t>PRESENTACION</t>
  </si>
  <si>
    <t>Cant Present</t>
  </si>
  <si>
    <t>PRIMER</t>
  </si>
  <si>
    <t xml:space="preserve">EUCOFLEX PRIMER </t>
  </si>
  <si>
    <t>NOTA 2: Seleccione de la lista despegable el primer a utilizar. Para concreto verde, utilice Eucoflex Primer GC</t>
  </si>
  <si>
    <t>Puesta al servicio en 7 días</t>
  </si>
  <si>
    <t>Puesta al servicio entre 7 a 10 días</t>
  </si>
  <si>
    <t>Puesta al servicio en 24 horas</t>
  </si>
  <si>
    <t>Selección del Sistema</t>
  </si>
  <si>
    <t>REND ÁREA VERTICAL</t>
  </si>
  <si>
    <t>REND ÁREA HORIZONTAL</t>
  </si>
  <si>
    <t>Superficie horizontal: 1 capa pigmentado de 0,25 kg/m2 + 1 capa incolora de 0,25 kg/m2</t>
  </si>
  <si>
    <t>Superficie vertical: 3 capas pigmentadas de 0,15 kg/m2 c/u.</t>
  </si>
  <si>
    <t>Superficie horizontal: 2 capas pigmentadas de 0,25 kg/m2 c/u.</t>
  </si>
  <si>
    <t>Superficie vertical: 2 capas incoloras de 0,15 kg/m2 c/u.</t>
  </si>
  <si>
    <t>Superficie horizontal: 1 capa incolora de 0,25 kg/m2 c/u.</t>
  </si>
  <si>
    <t>Superficie vertical: 2 capas pigmentadas de 0,15 kg/m2 + 1 capa incolora de 0,20 kg/m2</t>
  </si>
  <si>
    <t xml:space="preserve">Superficie vertical: 3 capas  pigmentadas de 0,15 kg/m2 </t>
  </si>
  <si>
    <t>Superficie vertical: 2 capas  pigmentadas de 0,15 kg/m3</t>
  </si>
  <si>
    <t xml:space="preserve">Superficie horizontal: 2 capas pigmentado de 0,25 kg/m2 </t>
  </si>
  <si>
    <t xml:space="preserve">Superficie horizontal: 1 capa pigmentado de 0,25 kg/m2 </t>
  </si>
  <si>
    <t>DOSIFICACIÓN</t>
  </si>
  <si>
    <t>PRESENTACIÓN</t>
  </si>
  <si>
    <t>UNIDAD</t>
  </si>
  <si>
    <t>Recubrimiento Alifático:Resistente a luz y radiación UV. (Opcional). El uso del Eucofiller para el recubrimiento es opcional si se quiere una superficie antideslizante</t>
  </si>
  <si>
    <t>NOTA 3: Seleccione de la lista despegable el tiempo que necesite dar al servicio, y posteriormente el recubrimiento de acuerdo al acabado: incoloro o de color.</t>
  </si>
  <si>
    <t>EUCOFLEX ACABADO PA 2C (todos los colores)</t>
  </si>
  <si>
    <t>Recuerde que una unidad de Eucoflex Caliente le rinde para 190 m2 aproximadamente.</t>
  </si>
  <si>
    <t>Kits x 5 kg</t>
  </si>
  <si>
    <t>Kits x 3 kg</t>
  </si>
  <si>
    <t>Cuñete* 15 kg</t>
  </si>
  <si>
    <t>Cuñete* 24 kg</t>
  </si>
  <si>
    <t>Cuñete* 25 kg</t>
  </si>
  <si>
    <t>Cuñete* 20 kg</t>
  </si>
  <si>
    <t xml:space="preserve">* Los rendimientos aquí consignados son consumos teoricos y promediados, sin embargo estos pueden presentar variaciones de acuerdo a la porosidad de la superficie y/o otras condiciones de la aplicación.
* Los consumos de imprimante y recubrimiento se toman realizando aplicación a dos capas.
</t>
  </si>
  <si>
    <t>OBSERVACIÓN</t>
  </si>
  <si>
    <t>Recuerde que una unidad de Eucoflex Caliente le rinde para 114 m2 aproximadamente.</t>
  </si>
  <si>
    <t>EUCOFLEX PU QC  secado rápido - 1 hora a 27°C y 60% HR*</t>
  </si>
  <si>
    <t>EUCOFLEX PU ST secado 8-9 horas a 24°C y 52% HR*</t>
  </si>
  <si>
    <t>RECUBRIMIENTO PARA CUBIERTA</t>
  </si>
  <si>
    <t>RECUBRIMIENTO PARA PISCINA CUBIERTA</t>
  </si>
  <si>
    <t>RECUBRIMIENTO PARA PARKING</t>
  </si>
  <si>
    <t>RECUBRIMIENTO PARA PISCINAS EXPUESTAS</t>
  </si>
  <si>
    <t>NOTA 2: Seleccione de la lista despegable el primer a utilizar. Para concreto verde use Eucoflex Primer GC</t>
  </si>
  <si>
    <t>NOTA 1: Ingrese el área a impermeabilizar en la casilla de color</t>
  </si>
  <si>
    <t>EUCOFLEX FRÍA</t>
  </si>
  <si>
    <r>
      <rPr>
        <b/>
        <sz val="11"/>
        <rFont val="Century Gothic"/>
        <family val="2"/>
      </rPr>
      <t xml:space="preserve">EUCOFLEX FRÍA BÁSICO: </t>
    </r>
    <r>
      <rPr>
        <sz val="11"/>
        <rFont val="Century Gothic"/>
        <family val="2"/>
      </rPr>
      <t>Sistema de impermeabilización de una superficie de concreto por medio de una membrana elastomérica continua, de alto espesor y sin juntas, aplicada en frío</t>
    </r>
  </si>
  <si>
    <t>Eucoflex Fría</t>
  </si>
  <si>
    <t>http://www.toxement.com.co/media/3703/eucoflex-fria.pdf</t>
  </si>
  <si>
    <t xml:space="preserve">IMPERMEABILIZACIÓN CON EUCOFLEX FRÍA - POLIUREA DE APLICACIÓN EN FRIO 
</t>
  </si>
  <si>
    <r>
      <t xml:space="preserve">EUCOFLEX FRÍA CUBIERTAS: </t>
    </r>
    <r>
      <rPr>
        <sz val="11"/>
        <rFont val="Century Gothic"/>
        <family val="2"/>
      </rPr>
      <t>Sistema de impermeabilización de cubiertas con la resina de poliurea bicomponente de aplicación en frío EUCOFLEX FRIA, con acabado protector alifático, siguiendo los requerimientos del certificado ETE No. 17/0509 para 25 años (W3).</t>
    </r>
  </si>
  <si>
    <r>
      <t xml:space="preserve">EUCOFLEX FRÍA PARKING: </t>
    </r>
    <r>
      <rPr>
        <sz val="11"/>
        <rFont val="Century Gothic"/>
        <family val="2"/>
      </rPr>
      <t>Sistema de impermeabilización de una superficie de concreto por medio de una membrana elastomérica continua, de alto espesor y sin juntas, aplicada en frío, capaz de puentear las posibles fisuras del sustrato y además resistir el tráfico de automóviles en una cubierta de parking.</t>
    </r>
  </si>
  <si>
    <t>kg</t>
  </si>
  <si>
    <r>
      <t>kg/m</t>
    </r>
    <r>
      <rPr>
        <vertAlign val="superscript"/>
        <sz val="11"/>
        <rFont val="Century Gothic"/>
        <family val="2"/>
      </rPr>
      <t xml:space="preserve">2  </t>
    </r>
  </si>
  <si>
    <r>
      <t>kg/m</t>
    </r>
    <r>
      <rPr>
        <vertAlign val="superscript"/>
        <sz val="11"/>
        <rFont val="Century Gothic"/>
        <family val="2"/>
      </rPr>
      <t>2</t>
    </r>
  </si>
  <si>
    <t>Bolsas x 30 kg</t>
  </si>
  <si>
    <t>Kits x 26,5 kg</t>
  </si>
  <si>
    <t>* Los rendimientos aquí consignados son consumos teoricos y promediados, sin embargo estos pueden presentar variaciones de acuerdo a la porosidad de la superficie y/o otras condiciones de la aplicación.
* Los consumos de imprimante se toman realizando aplicación a dos capas.</t>
  </si>
  <si>
    <t>kg/m2</t>
  </si>
  <si>
    <r>
      <t>Recuerde que una unidad de Eucoflex Fría le rinde para 25,17 m</t>
    </r>
    <r>
      <rPr>
        <vertAlign val="superscript"/>
        <sz val="10"/>
        <rFont val="Century Gothic"/>
        <family val="2"/>
      </rPr>
      <t>2</t>
    </r>
    <r>
      <rPr>
        <sz val="10"/>
        <rFont val="Century Gothic"/>
        <family val="2"/>
      </rPr>
      <t xml:space="preserve"> aproximadamente.</t>
    </r>
  </si>
  <si>
    <t>VERSION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</si>
</sst>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2"/>
    </font>
    <font>
      <b/>
      <sz val="9"/>
      <color rgb="FFC00000"/>
      <name val="Century Gothic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alibri"/>
      <family val="2"/>
    </font>
    <font>
      <b/>
      <vertAlign val="superscript"/>
      <sz val="11"/>
      <color theme="0"/>
      <name val="Century Gothic"/>
      <family val="2"/>
    </font>
    <font>
      <vertAlign val="superscript"/>
      <sz val="11"/>
      <name val="Century Gothic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301">
    <xf numFmtId="0" fontId="0" fillId="0" borderId="0" xfId="0"/>
    <xf numFmtId="0" fontId="0" fillId="2" borderId="0" xfId="0" applyFill="1" applyProtection="1"/>
    <xf numFmtId="0" fontId="0" fillId="2" borderId="7" xfId="0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0" fillId="2" borderId="5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0" fillId="2" borderId="6" xfId="0" applyFill="1" applyBorder="1" applyProtection="1"/>
    <xf numFmtId="0" fontId="3" fillId="2" borderId="4" xfId="1" applyFont="1" applyFill="1" applyBorder="1" applyAlignment="1" applyProtection="1">
      <alignment vertical="top"/>
    </xf>
    <xf numFmtId="0" fontId="0" fillId="0" borderId="0" xfId="0" applyFill="1" applyProtection="1"/>
    <xf numFmtId="0" fontId="8" fillId="2" borderId="0" xfId="1" applyFont="1" applyFill="1" applyBorder="1" applyAlignment="1" applyProtection="1">
      <alignment vertical="top"/>
    </xf>
    <xf numFmtId="0" fontId="8" fillId="2" borderId="0" xfId="1" applyFont="1" applyFill="1" applyBorder="1" applyAlignment="1" applyProtection="1">
      <alignment vertical="top" wrapText="1"/>
    </xf>
    <xf numFmtId="0" fontId="1" fillId="2" borderId="7" xfId="0" applyFont="1" applyFill="1" applyBorder="1" applyProtection="1"/>
    <xf numFmtId="0" fontId="0" fillId="2" borderId="4" xfId="0" applyFill="1" applyBorder="1" applyAlignment="1" applyProtection="1"/>
    <xf numFmtId="0" fontId="18" fillId="0" borderId="12" xfId="0" applyFont="1" applyBorder="1" applyAlignment="1" applyProtection="1">
      <alignment vertical="center" wrapText="1"/>
    </xf>
    <xf numFmtId="0" fontId="18" fillId="0" borderId="17" xfId="0" applyFont="1" applyBorder="1" applyAlignment="1" applyProtection="1">
      <alignment vertical="center" wrapText="1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5" fillId="0" borderId="24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0" fontId="5" fillId="0" borderId="47" xfId="0" applyFont="1" applyBorder="1" applyAlignment="1" applyProtection="1">
      <alignment horizontal="left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top" wrapText="1"/>
    </xf>
    <xf numFmtId="0" fontId="4" fillId="4" borderId="10" xfId="0" applyFont="1" applyFill="1" applyBorder="1" applyAlignment="1" applyProtection="1">
      <alignment horizontal="left" vertical="top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top" wrapText="1"/>
    </xf>
    <xf numFmtId="0" fontId="4" fillId="4" borderId="10" xfId="0" applyFont="1" applyFill="1" applyBorder="1" applyAlignment="1" applyProtection="1">
      <alignment vertical="top" wrapText="1"/>
    </xf>
    <xf numFmtId="0" fontId="4" fillId="4" borderId="11" xfId="0" applyFont="1" applyFill="1" applyBorder="1" applyAlignment="1" applyProtection="1">
      <alignment horizontal="center" vertical="top" wrapText="1"/>
    </xf>
    <xf numFmtId="0" fontId="5" fillId="4" borderId="29" xfId="0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 applyProtection="1">
      <alignment horizontal="left" vertical="center" wrapText="1"/>
    </xf>
    <xf numFmtId="0" fontId="5" fillId="4" borderId="31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41" xfId="0" applyFont="1" applyFill="1" applyBorder="1" applyAlignment="1" applyProtection="1">
      <alignment horizontal="center" vertical="center" wrapText="1"/>
    </xf>
    <xf numFmtId="0" fontId="4" fillId="4" borderId="40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left" vertical="center" wrapText="1"/>
    </xf>
    <xf numFmtId="0" fontId="5" fillId="0" borderId="50" xfId="0" applyFont="1" applyBorder="1" applyAlignment="1" applyProtection="1">
      <alignment vertical="center" wrapText="1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1" fontId="5" fillId="2" borderId="35" xfId="0" applyNumberFormat="1" applyFont="1" applyFill="1" applyBorder="1" applyAlignment="1" applyProtection="1">
      <alignment horizontal="center" vertical="center"/>
    </xf>
    <xf numFmtId="1" fontId="5" fillId="2" borderId="51" xfId="0" applyNumberFormat="1" applyFont="1" applyFill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 wrapText="1"/>
    </xf>
    <xf numFmtId="1" fontId="5" fillId="2" borderId="41" xfId="0" applyNumberFormat="1" applyFont="1" applyFill="1" applyBorder="1" applyAlignment="1" applyProtection="1">
      <alignment horizontal="center" vertical="center"/>
    </xf>
    <xf numFmtId="164" fontId="5" fillId="0" borderId="34" xfId="2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right" vertical="center" wrapText="1"/>
    </xf>
    <xf numFmtId="0" fontId="5" fillId="0" borderId="43" xfId="0" applyFont="1" applyBorder="1" applyAlignment="1" applyProtection="1">
      <alignment horizontal="right" vertical="center" wrapText="1"/>
    </xf>
    <xf numFmtId="0" fontId="0" fillId="0" borderId="4" xfId="0" applyFill="1" applyBorder="1" applyAlignment="1" applyProtection="1"/>
    <xf numFmtId="0" fontId="4" fillId="0" borderId="0" xfId="0" applyFont="1" applyFill="1" applyBorder="1" applyAlignment="1" applyProtection="1">
      <alignment horizontal="left" vertical="center" wrapText="1"/>
    </xf>
    <xf numFmtId="0" fontId="0" fillId="0" borderId="5" xfId="0" applyFill="1" applyBorder="1" applyProtection="1"/>
    <xf numFmtId="0" fontId="16" fillId="0" borderId="4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left" vertical="center" wrapText="1"/>
    </xf>
    <xf numFmtId="0" fontId="14" fillId="0" borderId="7" xfId="0" applyFont="1" applyFill="1" applyBorder="1" applyAlignment="1" applyProtection="1">
      <alignment horizontal="center" vertical="center"/>
    </xf>
    <xf numFmtId="1" fontId="14" fillId="0" borderId="7" xfId="0" applyNumberFormat="1" applyFont="1" applyFill="1" applyBorder="1" applyAlignment="1" applyProtection="1">
      <alignment horizontal="center"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4" fillId="0" borderId="4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vertical="top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54" xfId="0" applyFont="1" applyBorder="1" applyAlignment="1" applyProtection="1">
      <alignment horizontal="center" vertical="center" wrapText="1"/>
    </xf>
    <xf numFmtId="0" fontId="5" fillId="0" borderId="55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1" fontId="5" fillId="2" borderId="22" xfId="0" applyNumberFormat="1" applyFont="1" applyFill="1" applyBorder="1" applyAlignment="1" applyProtection="1">
      <alignment horizontal="center" vertical="center"/>
    </xf>
    <xf numFmtId="1" fontId="5" fillId="2" borderId="19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/>
    <xf numFmtId="0" fontId="11" fillId="0" borderId="0" xfId="0" applyFont="1"/>
    <xf numFmtId="0" fontId="21" fillId="0" borderId="0" xfId="0" applyFont="1" applyBorder="1"/>
    <xf numFmtId="0" fontId="21" fillId="0" borderId="1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4" fillId="0" borderId="5" xfId="0" applyFont="1" applyBorder="1" applyAlignment="1" applyProtection="1">
      <alignment vertical="center" wrapText="1"/>
    </xf>
    <xf numFmtId="0" fontId="0" fillId="2" borderId="9" xfId="0" applyFill="1" applyBorder="1" applyAlignment="1" applyProtection="1"/>
    <xf numFmtId="0" fontId="0" fillId="2" borderId="10" xfId="0" applyFill="1" applyBorder="1" applyAlignment="1" applyProtection="1"/>
    <xf numFmtId="0" fontId="0" fillId="2" borderId="11" xfId="0" applyFill="1" applyBorder="1" applyAlignment="1" applyProtection="1"/>
    <xf numFmtId="0" fontId="21" fillId="5" borderId="4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21" fillId="5" borderId="0" xfId="0" applyFont="1" applyFill="1"/>
    <xf numFmtId="0" fontId="21" fillId="5" borderId="12" xfId="0" applyFont="1" applyFill="1" applyBorder="1" applyAlignment="1">
      <alignment horizontal="left" vertical="top"/>
    </xf>
    <xf numFmtId="2" fontId="21" fillId="5" borderId="12" xfId="0" applyNumberFormat="1" applyFont="1" applyFill="1" applyBorder="1" applyAlignment="1" applyProtection="1">
      <alignment horizontal="left" vertical="top" wrapText="1"/>
    </xf>
    <xf numFmtId="0" fontId="21" fillId="5" borderId="12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21" fillId="6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4" fillId="4" borderId="2" xfId="0" applyFont="1" applyFill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22" fillId="3" borderId="12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left"/>
    </xf>
    <xf numFmtId="0" fontId="22" fillId="3" borderId="12" xfId="0" applyFont="1" applyFill="1" applyBorder="1"/>
    <xf numFmtId="0" fontId="13" fillId="3" borderId="12" xfId="0" applyFont="1" applyFill="1" applyBorder="1" applyAlignment="1">
      <alignment horizontal="left"/>
    </xf>
    <xf numFmtId="0" fontId="8" fillId="0" borderId="0" xfId="1" applyBorder="1" applyAlignment="1" applyProtection="1">
      <alignment vertical="top"/>
    </xf>
    <xf numFmtId="0" fontId="0" fillId="2" borderId="7" xfId="0" applyFill="1" applyBorder="1" applyAlignment="1" applyProtection="1">
      <alignment horizontal="center"/>
    </xf>
    <xf numFmtId="0" fontId="17" fillId="0" borderId="7" xfId="0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vertical="top"/>
    </xf>
    <xf numFmtId="0" fontId="11" fillId="5" borderId="0" xfId="0" applyFont="1" applyFill="1"/>
    <xf numFmtId="0" fontId="21" fillId="5" borderId="0" xfId="0" applyFont="1" applyFill="1" applyBorder="1"/>
    <xf numFmtId="0" fontId="21" fillId="7" borderId="0" xfId="0" applyFont="1" applyFill="1"/>
    <xf numFmtId="0" fontId="11" fillId="7" borderId="0" xfId="0" applyFont="1" applyFill="1"/>
    <xf numFmtId="0" fontId="21" fillId="7" borderId="9" xfId="0" applyFont="1" applyFill="1" applyBorder="1" applyAlignment="1">
      <alignment horizontal="left"/>
    </xf>
    <xf numFmtId="0" fontId="21" fillId="7" borderId="14" xfId="0" applyFont="1" applyFill="1" applyBorder="1" applyAlignment="1" applyProtection="1">
      <alignment horizontal="left" vertical="center" wrapText="1"/>
    </xf>
    <xf numFmtId="0" fontId="21" fillId="7" borderId="11" xfId="0" applyFont="1" applyFill="1" applyBorder="1" applyAlignment="1">
      <alignment horizontal="left"/>
    </xf>
    <xf numFmtId="0" fontId="21" fillId="7" borderId="6" xfId="0" applyFont="1" applyFill="1" applyBorder="1" applyAlignment="1">
      <alignment horizontal="left"/>
    </xf>
    <xf numFmtId="0" fontId="21" fillId="7" borderId="24" xfId="0" applyFont="1" applyFill="1" applyBorder="1" applyAlignment="1" applyProtection="1">
      <alignment horizontal="left" vertical="center" wrapText="1"/>
    </xf>
    <xf numFmtId="0" fontId="21" fillId="7" borderId="8" xfId="0" applyFont="1" applyFill="1" applyBorder="1" applyAlignment="1">
      <alignment horizontal="left"/>
    </xf>
    <xf numFmtId="0" fontId="21" fillId="7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0" fontId="21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/>
    <xf numFmtId="0" fontId="21" fillId="5" borderId="0" xfId="0" applyFont="1" applyFill="1" applyBorder="1" applyAlignment="1"/>
    <xf numFmtId="0" fontId="21" fillId="5" borderId="10" xfId="0" applyFont="1" applyFill="1" applyBorder="1" applyAlignment="1">
      <alignment horizontal="left" vertical="center"/>
    </xf>
    <xf numFmtId="0" fontId="21" fillId="5" borderId="14" xfId="0" applyFont="1" applyFill="1" applyBorder="1" applyAlignment="1">
      <alignment horizontal="left" vertical="center"/>
    </xf>
    <xf numFmtId="2" fontId="21" fillId="5" borderId="21" xfId="0" applyNumberFormat="1" applyFont="1" applyFill="1" applyBorder="1" applyAlignment="1" applyProtection="1">
      <alignment horizontal="left" vertical="center" wrapText="1"/>
    </xf>
    <xf numFmtId="0" fontId="21" fillId="5" borderId="11" xfId="0" applyFont="1" applyFill="1" applyBorder="1"/>
    <xf numFmtId="2" fontId="21" fillId="5" borderId="0" xfId="0" applyNumberFormat="1" applyFont="1" applyFill="1" applyBorder="1" applyAlignment="1" applyProtection="1">
      <alignment vertical="center" wrapText="1"/>
    </xf>
    <xf numFmtId="0" fontId="21" fillId="5" borderId="0" xfId="0" applyFont="1" applyFill="1" applyBorder="1" applyAlignment="1">
      <alignment horizontal="left" vertical="center"/>
    </xf>
    <xf numFmtId="0" fontId="21" fillId="5" borderId="12" xfId="0" applyFont="1" applyFill="1" applyBorder="1" applyAlignment="1">
      <alignment horizontal="left" vertical="center" wrapText="1"/>
    </xf>
    <xf numFmtId="2" fontId="21" fillId="5" borderId="16" xfId="0" applyNumberFormat="1" applyFont="1" applyFill="1" applyBorder="1" applyAlignment="1" applyProtection="1">
      <alignment horizontal="left" vertical="center" wrapText="1"/>
    </xf>
    <xf numFmtId="0" fontId="21" fillId="5" borderId="20" xfId="0" applyFont="1" applyFill="1" applyBorder="1" applyAlignment="1" applyProtection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24" xfId="0" applyFont="1" applyFill="1" applyBorder="1" applyAlignment="1">
      <alignment horizontal="left" vertical="center"/>
    </xf>
    <xf numFmtId="0" fontId="21" fillId="5" borderId="25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 applyProtection="1">
      <alignment horizontal="left" vertical="center"/>
    </xf>
    <xf numFmtId="0" fontId="11" fillId="5" borderId="0" xfId="0" applyFont="1" applyFill="1" applyBorder="1"/>
    <xf numFmtId="0" fontId="21" fillId="5" borderId="12" xfId="0" applyFont="1" applyFill="1" applyBorder="1" applyAlignment="1">
      <alignment horizontal="center" vertical="center"/>
    </xf>
    <xf numFmtId="0" fontId="21" fillId="8" borderId="0" xfId="0" applyFont="1" applyFill="1"/>
    <xf numFmtId="0" fontId="21" fillId="8" borderId="0" xfId="0" applyFont="1" applyFill="1" applyBorder="1" applyAlignment="1"/>
    <xf numFmtId="0" fontId="21" fillId="8" borderId="0" xfId="0" applyFont="1" applyFill="1" applyBorder="1"/>
    <xf numFmtId="0" fontId="11" fillId="8" borderId="9" xfId="0" applyFont="1" applyFill="1" applyBorder="1" applyAlignment="1">
      <alignment horizontal="left" vertical="center"/>
    </xf>
    <xf numFmtId="0" fontId="21" fillId="8" borderId="10" xfId="0" applyFont="1" applyFill="1" applyBorder="1" applyAlignment="1">
      <alignment horizontal="left" vertical="center"/>
    </xf>
    <xf numFmtId="0" fontId="21" fillId="8" borderId="14" xfId="0" applyFont="1" applyFill="1" applyBorder="1" applyAlignment="1">
      <alignment horizontal="left" vertical="center"/>
    </xf>
    <xf numFmtId="2" fontId="21" fillId="8" borderId="21" xfId="0" applyNumberFormat="1" applyFont="1" applyFill="1" applyBorder="1" applyAlignment="1" applyProtection="1">
      <alignment horizontal="left" vertical="center" wrapText="1"/>
    </xf>
    <xf numFmtId="0" fontId="21" fillId="8" borderId="11" xfId="0" applyFont="1" applyFill="1" applyBorder="1"/>
    <xf numFmtId="2" fontId="21" fillId="8" borderId="0" xfId="0" applyNumberFormat="1" applyFont="1" applyFill="1" applyBorder="1" applyAlignment="1" applyProtection="1">
      <alignment vertical="center" wrapText="1"/>
    </xf>
    <xf numFmtId="0" fontId="21" fillId="8" borderId="4" xfId="0" applyFont="1" applyFill="1" applyBorder="1" applyAlignment="1">
      <alignment horizontal="left" vertical="center"/>
    </xf>
    <xf numFmtId="0" fontId="21" fillId="8" borderId="0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 vertical="center" wrapText="1"/>
    </xf>
    <xf numFmtId="2" fontId="21" fillId="8" borderId="16" xfId="0" applyNumberFormat="1" applyFont="1" applyFill="1" applyBorder="1" applyAlignment="1" applyProtection="1">
      <alignment horizontal="left" vertical="center" wrapText="1"/>
    </xf>
    <xf numFmtId="0" fontId="21" fillId="8" borderId="20" xfId="0" applyFont="1" applyFill="1" applyBorder="1" applyAlignment="1" applyProtection="1">
      <alignment horizontal="left" vertical="center"/>
    </xf>
    <xf numFmtId="0" fontId="21" fillId="8" borderId="6" xfId="0" applyFont="1" applyFill="1" applyBorder="1" applyAlignment="1">
      <alignment horizontal="left" vertical="center"/>
    </xf>
    <xf numFmtId="0" fontId="21" fillId="8" borderId="7" xfId="0" applyFont="1" applyFill="1" applyBorder="1" applyAlignment="1">
      <alignment horizontal="left" vertical="center"/>
    </xf>
    <xf numFmtId="0" fontId="21" fillId="8" borderId="24" xfId="0" applyFont="1" applyFill="1" applyBorder="1" applyAlignment="1">
      <alignment horizontal="left" vertical="center"/>
    </xf>
    <xf numFmtId="0" fontId="21" fillId="8" borderId="25" xfId="0" applyFont="1" applyFill="1" applyBorder="1" applyAlignment="1">
      <alignment horizontal="left" vertical="center" wrapText="1"/>
    </xf>
    <xf numFmtId="0" fontId="11" fillId="8" borderId="0" xfId="0" applyFont="1" applyFill="1" applyAlignment="1"/>
    <xf numFmtId="0" fontId="11" fillId="8" borderId="0" xfId="0" applyFont="1" applyFill="1"/>
    <xf numFmtId="0" fontId="11" fillId="8" borderId="0" xfId="0" applyFont="1" applyFill="1" applyBorder="1"/>
    <xf numFmtId="0" fontId="21" fillId="8" borderId="12" xfId="0" applyFont="1" applyFill="1" applyBorder="1" applyAlignment="1">
      <alignment horizontal="left" vertical="top"/>
    </xf>
    <xf numFmtId="0" fontId="21" fillId="8" borderId="12" xfId="0" applyFont="1" applyFill="1" applyBorder="1" applyAlignment="1">
      <alignment horizontal="center" vertical="center"/>
    </xf>
    <xf numFmtId="2" fontId="21" fillId="8" borderId="12" xfId="0" applyNumberFormat="1" applyFont="1" applyFill="1" applyBorder="1" applyAlignment="1" applyProtection="1">
      <alignment horizontal="left" vertical="top" wrapText="1"/>
    </xf>
    <xf numFmtId="0" fontId="21" fillId="9" borderId="0" xfId="0" applyFont="1" applyFill="1"/>
    <xf numFmtId="0" fontId="21" fillId="9" borderId="0" xfId="0" applyFont="1" applyFill="1" applyBorder="1" applyAlignment="1"/>
    <xf numFmtId="0" fontId="11" fillId="9" borderId="9" xfId="0" applyFont="1" applyFill="1" applyBorder="1" applyAlignment="1">
      <alignment horizontal="left" vertical="center"/>
    </xf>
    <xf numFmtId="0" fontId="21" fillId="9" borderId="10" xfId="0" applyFont="1" applyFill="1" applyBorder="1" applyAlignment="1">
      <alignment horizontal="left" vertical="center"/>
    </xf>
    <xf numFmtId="0" fontId="21" fillId="9" borderId="14" xfId="0" applyFont="1" applyFill="1" applyBorder="1" applyAlignment="1">
      <alignment horizontal="left" vertical="center"/>
    </xf>
    <xf numFmtId="2" fontId="21" fillId="9" borderId="21" xfId="0" applyNumberFormat="1" applyFont="1" applyFill="1" applyBorder="1" applyAlignment="1" applyProtection="1">
      <alignment horizontal="left" vertical="center" wrapText="1"/>
    </xf>
    <xf numFmtId="0" fontId="21" fillId="9" borderId="0" xfId="0" applyFont="1" applyFill="1" applyBorder="1"/>
    <xf numFmtId="0" fontId="21" fillId="9" borderId="11" xfId="0" applyFont="1" applyFill="1" applyBorder="1"/>
    <xf numFmtId="0" fontId="21" fillId="9" borderId="4" xfId="0" applyFont="1" applyFill="1" applyBorder="1" applyAlignment="1">
      <alignment horizontal="left" vertical="center"/>
    </xf>
    <xf numFmtId="0" fontId="21" fillId="9" borderId="0" xfId="0" applyFont="1" applyFill="1" applyBorder="1" applyAlignment="1">
      <alignment horizontal="left" vertical="center"/>
    </xf>
    <xf numFmtId="0" fontId="21" fillId="9" borderId="12" xfId="0" applyFont="1" applyFill="1" applyBorder="1" applyAlignment="1">
      <alignment horizontal="left" vertical="center" wrapText="1"/>
    </xf>
    <xf numFmtId="2" fontId="21" fillId="9" borderId="16" xfId="0" applyNumberFormat="1" applyFont="1" applyFill="1" applyBorder="1" applyAlignment="1" applyProtection="1">
      <alignment horizontal="left" vertical="center" wrapText="1"/>
    </xf>
    <xf numFmtId="2" fontId="21" fillId="9" borderId="0" xfId="0" applyNumberFormat="1" applyFont="1" applyFill="1" applyBorder="1" applyAlignment="1" applyProtection="1">
      <alignment vertical="center" wrapText="1"/>
    </xf>
    <xf numFmtId="0" fontId="21" fillId="9" borderId="20" xfId="0" applyFont="1" applyFill="1" applyBorder="1" applyAlignment="1" applyProtection="1">
      <alignment horizontal="left" vertical="center"/>
    </xf>
    <xf numFmtId="0" fontId="21" fillId="9" borderId="6" xfId="0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left" vertical="center"/>
    </xf>
    <xf numFmtId="0" fontId="21" fillId="9" borderId="24" xfId="0" applyFont="1" applyFill="1" applyBorder="1" applyAlignment="1">
      <alignment horizontal="left" vertical="center"/>
    </xf>
    <xf numFmtId="0" fontId="15" fillId="10" borderId="33" xfId="0" applyFont="1" applyFill="1" applyBorder="1" applyAlignment="1" applyProtection="1">
      <alignment horizontal="center" vertical="center" wrapText="1"/>
    </xf>
    <xf numFmtId="0" fontId="15" fillId="10" borderId="34" xfId="0" applyFont="1" applyFill="1" applyBorder="1" applyAlignment="1" applyProtection="1">
      <alignment horizontal="left" vertical="center" wrapText="1"/>
    </xf>
    <xf numFmtId="0" fontId="15" fillId="10" borderId="34" xfId="0" applyFont="1" applyFill="1" applyBorder="1" applyAlignment="1" applyProtection="1">
      <alignment horizontal="center" vertical="center" wrapText="1"/>
    </xf>
    <xf numFmtId="0" fontId="15" fillId="10" borderId="29" xfId="0" applyFont="1" applyFill="1" applyBorder="1" applyAlignment="1" applyProtection="1">
      <alignment horizontal="center" vertical="center" wrapText="1"/>
    </xf>
    <xf numFmtId="0" fontId="15" fillId="10" borderId="30" xfId="0" applyFont="1" applyFill="1" applyBorder="1" applyAlignment="1" applyProtection="1">
      <alignment horizontal="left" vertical="center" wrapText="1"/>
    </xf>
    <xf numFmtId="0" fontId="15" fillId="10" borderId="30" xfId="0" applyFont="1" applyFill="1" applyBorder="1" applyAlignment="1" applyProtection="1">
      <alignment horizontal="center" vertical="center" wrapText="1"/>
    </xf>
    <xf numFmtId="0" fontId="5" fillId="11" borderId="49" xfId="0" applyFont="1" applyFill="1" applyBorder="1" applyAlignment="1" applyProtection="1">
      <alignment horizontal="left" vertical="center" wrapText="1"/>
      <protection locked="0"/>
    </xf>
    <xf numFmtId="0" fontId="5" fillId="11" borderId="53" xfId="0" applyFont="1" applyFill="1" applyBorder="1" applyAlignment="1" applyProtection="1">
      <alignment horizontal="left" vertical="center" wrapText="1"/>
      <protection locked="0"/>
    </xf>
    <xf numFmtId="0" fontId="5" fillId="11" borderId="29" xfId="0" applyFont="1" applyFill="1" applyBorder="1" applyAlignment="1" applyProtection="1">
      <alignment vertical="center" wrapText="1"/>
      <protection locked="0"/>
    </xf>
    <xf numFmtId="0" fontId="5" fillId="11" borderId="30" xfId="0" applyFont="1" applyFill="1" applyBorder="1" applyAlignment="1" applyProtection="1">
      <alignment vertical="center" wrapText="1"/>
      <protection locked="0"/>
    </xf>
    <xf numFmtId="1" fontId="5" fillId="2" borderId="33" xfId="0" applyNumberFormat="1" applyFont="1" applyFill="1" applyBorder="1" applyAlignment="1" applyProtection="1">
      <alignment horizontal="center" vertical="center"/>
    </xf>
    <xf numFmtId="0" fontId="21" fillId="5" borderId="28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21" fillId="8" borderId="28" xfId="0" applyFont="1" applyFill="1" applyBorder="1" applyAlignment="1">
      <alignment horizontal="center"/>
    </xf>
    <xf numFmtId="0" fontId="21" fillId="8" borderId="37" xfId="0" applyFont="1" applyFill="1" applyBorder="1" applyAlignment="1">
      <alignment horizontal="center"/>
    </xf>
    <xf numFmtId="0" fontId="21" fillId="9" borderId="28" xfId="0" applyFont="1" applyFill="1" applyBorder="1" applyAlignment="1">
      <alignment horizontal="center"/>
    </xf>
    <xf numFmtId="0" fontId="21" fillId="9" borderId="37" xfId="0" applyFont="1" applyFill="1" applyBorder="1" applyAlignment="1">
      <alignment horizontal="center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10" fillId="2" borderId="1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5" fillId="11" borderId="1" xfId="0" applyFont="1" applyFill="1" applyBorder="1" applyAlignment="1" applyProtection="1">
      <alignment horizontal="left" vertical="center" wrapText="1"/>
    </xf>
    <xf numFmtId="0" fontId="5" fillId="11" borderId="2" xfId="0" applyFont="1" applyFill="1" applyBorder="1" applyAlignment="1" applyProtection="1">
      <alignment horizontal="left" vertical="center" wrapText="1"/>
    </xf>
    <xf numFmtId="0" fontId="5" fillId="11" borderId="3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left" wrapText="1"/>
    </xf>
    <xf numFmtId="0" fontId="9" fillId="0" borderId="10" xfId="0" applyFont="1" applyBorder="1" applyAlignment="1" applyProtection="1">
      <alignment horizontal="left" wrapText="1"/>
    </xf>
    <xf numFmtId="0" fontId="9" fillId="0" borderId="11" xfId="0" applyFont="1" applyBorder="1" applyAlignment="1" applyProtection="1">
      <alignment horizontal="left" wrapText="1"/>
    </xf>
    <xf numFmtId="0" fontId="9" fillId="0" borderId="6" xfId="0" applyFont="1" applyBorder="1" applyAlignment="1" applyProtection="1">
      <alignment horizontal="left" wrapText="1"/>
    </xf>
    <xf numFmtId="0" fontId="9" fillId="0" borderId="7" xfId="0" applyFont="1" applyBorder="1" applyAlignment="1" applyProtection="1">
      <alignment horizontal="left" wrapText="1"/>
    </xf>
    <xf numFmtId="0" fontId="9" fillId="0" borderId="8" xfId="0" applyFont="1" applyBorder="1" applyAlignment="1" applyProtection="1">
      <alignment horizontal="left" wrapText="1"/>
    </xf>
    <xf numFmtId="0" fontId="15" fillId="10" borderId="40" xfId="0" applyFont="1" applyFill="1" applyBorder="1" applyAlignment="1" applyProtection="1">
      <alignment horizontal="center" vertical="center" wrapText="1"/>
    </xf>
    <xf numFmtId="0" fontId="15" fillId="10" borderId="2" xfId="0" applyFont="1" applyFill="1" applyBorder="1" applyAlignment="1" applyProtection="1">
      <alignment horizontal="center" vertical="center" wrapText="1"/>
    </xf>
    <xf numFmtId="0" fontId="15" fillId="10" borderId="41" xfId="0" applyFont="1" applyFill="1" applyBorder="1" applyAlignment="1" applyProtection="1">
      <alignment horizontal="center" vertical="center" wrapText="1"/>
    </xf>
    <xf numFmtId="0" fontId="15" fillId="1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11" borderId="44" xfId="0" applyFont="1" applyFill="1" applyBorder="1" applyAlignment="1" applyProtection="1">
      <alignment horizontal="center" vertical="center" wrapText="1"/>
      <protection locked="0"/>
    </xf>
    <xf numFmtId="0" fontId="4" fillId="11" borderId="52" xfId="0" applyFont="1" applyFill="1" applyBorder="1" applyAlignment="1" applyProtection="1">
      <alignment horizontal="center" vertical="center" wrapText="1"/>
      <protection locked="0"/>
    </xf>
    <xf numFmtId="0" fontId="4" fillId="11" borderId="50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3" fillId="11" borderId="1" xfId="0" applyFont="1" applyFill="1" applyBorder="1" applyAlignment="1" applyProtection="1">
      <alignment horizontal="center"/>
    </xf>
    <xf numFmtId="0" fontId="3" fillId="11" borderId="2" xfId="0" applyFont="1" applyFill="1" applyBorder="1" applyAlignment="1" applyProtection="1">
      <alignment horizontal="center"/>
    </xf>
    <xf numFmtId="0" fontId="3" fillId="11" borderId="3" xfId="0" applyFont="1" applyFill="1" applyBorder="1" applyAlignment="1" applyProtection="1">
      <alignment horizontal="center"/>
    </xf>
    <xf numFmtId="0" fontId="3" fillId="11" borderId="6" xfId="0" applyFont="1" applyFill="1" applyBorder="1" applyAlignment="1" applyProtection="1">
      <alignment horizontal="center"/>
    </xf>
    <xf numFmtId="0" fontId="3" fillId="11" borderId="7" xfId="0" applyFont="1" applyFill="1" applyBorder="1" applyAlignment="1" applyProtection="1">
      <alignment horizontal="center"/>
    </xf>
    <xf numFmtId="0" fontId="3" fillId="11" borderId="8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 wrapText="1"/>
    </xf>
    <xf numFmtId="0" fontId="2" fillId="10" borderId="2" xfId="0" applyFont="1" applyFill="1" applyBorder="1" applyAlignment="1" applyProtection="1">
      <alignment horizontal="center"/>
    </xf>
    <xf numFmtId="0" fontId="2" fillId="10" borderId="3" xfId="0" applyFont="1" applyFill="1" applyBorder="1" applyAlignment="1" applyProtection="1">
      <alignment horizontal="center"/>
    </xf>
    <xf numFmtId="0" fontId="4" fillId="11" borderId="1" xfId="0" applyFont="1" applyFill="1" applyBorder="1" applyAlignment="1" applyProtection="1">
      <alignment horizontal="left" vertical="center" wrapText="1"/>
    </xf>
    <xf numFmtId="0" fontId="15" fillId="10" borderId="31" xfId="0" applyFont="1" applyFill="1" applyBorder="1" applyAlignment="1" applyProtection="1">
      <alignment horizontal="center" vertical="center" wrapText="1"/>
    </xf>
    <xf numFmtId="0" fontId="15" fillId="10" borderId="10" xfId="0" applyFont="1" applyFill="1" applyBorder="1" applyAlignment="1" applyProtection="1">
      <alignment horizontal="center" vertical="center" wrapText="1"/>
    </xf>
    <xf numFmtId="0" fontId="15" fillId="10" borderId="32" xfId="0" applyFont="1" applyFill="1" applyBorder="1" applyAlignment="1" applyProtection="1">
      <alignment horizontal="center" vertical="center" wrapText="1"/>
    </xf>
    <xf numFmtId="0" fontId="15" fillId="10" borderId="11" xfId="0" applyFont="1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10" fillId="2" borderId="5" xfId="0" applyFont="1" applyFill="1" applyBorder="1" applyAlignment="1" applyProtection="1">
      <alignment horizontal="left"/>
    </xf>
    <xf numFmtId="0" fontId="9" fillId="0" borderId="1" xfId="0" applyFont="1" applyBorder="1" applyAlignment="1" applyProtection="1">
      <alignment horizontal="left" wrapText="1"/>
    </xf>
    <xf numFmtId="0" fontId="9" fillId="0" borderId="2" xfId="0" applyFont="1" applyBorder="1" applyAlignment="1" applyProtection="1">
      <alignment horizontal="left" wrapText="1"/>
    </xf>
    <xf numFmtId="0" fontId="9" fillId="0" borderId="3" xfId="0" applyFont="1" applyBorder="1" applyAlignment="1" applyProtection="1">
      <alignment horizontal="left" wrapText="1"/>
    </xf>
    <xf numFmtId="0" fontId="7" fillId="2" borderId="5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11" borderId="5" xfId="0" applyFont="1" applyFill="1" applyBorder="1" applyAlignment="1" applyProtection="1">
      <alignment horizontal="center" vertical="center" wrapText="1"/>
      <protection locked="0"/>
    </xf>
    <xf numFmtId="0" fontId="4" fillId="11" borderId="8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left" vertical="top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1.jpg"/><Relationship Id="rId1" Type="http://schemas.openxmlformats.org/officeDocument/2006/relationships/image" Target="../media/image3.jpg"/><Relationship Id="rId6" Type="http://schemas.openxmlformats.org/officeDocument/2006/relationships/image" Target="../media/image7.jpg"/><Relationship Id="rId5" Type="http://schemas.openxmlformats.org/officeDocument/2006/relationships/image" Target="../media/image6.pn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1.jpg"/><Relationship Id="rId1" Type="http://schemas.openxmlformats.org/officeDocument/2006/relationships/image" Target="../media/image3.jpg"/><Relationship Id="rId5" Type="http://schemas.openxmlformats.org/officeDocument/2006/relationships/image" Target="../media/image9.jp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76198</xdr:colOff>
      <xdr:row>31</xdr:row>
      <xdr:rowOff>18995</xdr:rowOff>
    </xdr:from>
    <xdr:to>
      <xdr:col>13</xdr:col>
      <xdr:colOff>262466</xdr:colOff>
      <xdr:row>40</xdr:row>
      <xdr:rowOff>423753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3" y="8035870"/>
          <a:ext cx="11124143" cy="2047821"/>
        </a:xfrm>
        <a:prstGeom prst="rect">
          <a:avLst/>
        </a:prstGeom>
      </xdr:spPr>
    </xdr:pic>
    <xdr:clientData/>
  </xdr:twoCellAnchor>
  <xdr:twoCellAnchor editAs="oneCell">
    <xdr:from>
      <xdr:col>1</xdr:col>
      <xdr:colOff>8467</xdr:colOff>
      <xdr:row>0</xdr:row>
      <xdr:rowOff>0</xdr:rowOff>
    </xdr:from>
    <xdr:to>
      <xdr:col>13</xdr:col>
      <xdr:colOff>304801</xdr:colOff>
      <xdr:row>7</xdr:row>
      <xdr:rowOff>152400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0"/>
          <a:ext cx="11243734" cy="218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0</xdr:rowOff>
    </xdr:from>
    <xdr:to>
      <xdr:col>1</xdr:col>
      <xdr:colOff>50800</xdr:colOff>
      <xdr:row>1048576</xdr:row>
      <xdr:rowOff>156633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" y="0"/>
          <a:ext cx="0" cy="10127645"/>
        </a:xfrm>
        <a:prstGeom prst="rect">
          <a:avLst/>
        </a:prstGeom>
      </xdr:spPr>
    </xdr:pic>
    <xdr:clientData/>
  </xdr:twoCellAnchor>
  <xdr:twoCellAnchor editAs="oneCell">
    <xdr:from>
      <xdr:col>1</xdr:col>
      <xdr:colOff>93130</xdr:colOff>
      <xdr:row>37</xdr:row>
      <xdr:rowOff>44450</xdr:rowOff>
    </xdr:from>
    <xdr:to>
      <xdr:col>1</xdr:col>
      <xdr:colOff>93130</xdr:colOff>
      <xdr:row>1048576</xdr:row>
      <xdr:rowOff>127000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180" y="13703300"/>
          <a:ext cx="0" cy="268719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33864</xdr:colOff>
      <xdr:row>0</xdr:row>
      <xdr:rowOff>16932</xdr:rowOff>
    </xdr:from>
    <xdr:to>
      <xdr:col>1</xdr:col>
      <xdr:colOff>33864</xdr:colOff>
      <xdr:row>28</xdr:row>
      <xdr:rowOff>178574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914" y="16932"/>
          <a:ext cx="0" cy="5317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</xdr:colOff>
      <xdr:row>0</xdr:row>
      <xdr:rowOff>1</xdr:rowOff>
    </xdr:from>
    <xdr:to>
      <xdr:col>1</xdr:col>
      <xdr:colOff>25399</xdr:colOff>
      <xdr:row>13</xdr:row>
      <xdr:rowOff>107951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49" y="1"/>
          <a:ext cx="11586633" cy="2501900"/>
        </a:xfrm>
        <a:prstGeom prst="rect">
          <a:avLst/>
        </a:prstGeom>
      </xdr:spPr>
    </xdr:pic>
    <xdr:clientData/>
  </xdr:twoCellAnchor>
  <xdr:twoCellAnchor editAs="oneCell">
    <xdr:from>
      <xdr:col>3</xdr:col>
      <xdr:colOff>618067</xdr:colOff>
      <xdr:row>11</xdr:row>
      <xdr:rowOff>50800</xdr:rowOff>
    </xdr:from>
    <xdr:to>
      <xdr:col>10</xdr:col>
      <xdr:colOff>347134</xdr:colOff>
      <xdr:row>11</xdr:row>
      <xdr:rowOff>3028759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26267" y="4131733"/>
          <a:ext cx="6079067" cy="2977959"/>
        </a:xfrm>
        <a:prstGeom prst="rect">
          <a:avLst/>
        </a:prstGeom>
      </xdr:spPr>
    </xdr:pic>
    <xdr:clientData/>
  </xdr:twoCellAnchor>
  <xdr:twoCellAnchor editAs="oneCell">
    <xdr:from>
      <xdr:col>1</xdr:col>
      <xdr:colOff>67732</xdr:colOff>
      <xdr:row>37</xdr:row>
      <xdr:rowOff>101600</xdr:rowOff>
    </xdr:from>
    <xdr:to>
      <xdr:col>13</xdr:col>
      <xdr:colOff>201957</xdr:colOff>
      <xdr:row>47</xdr:row>
      <xdr:rowOff>584200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665" y="13724467"/>
          <a:ext cx="11462625" cy="2345266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</xdr:colOff>
      <xdr:row>0</xdr:row>
      <xdr:rowOff>0</xdr:rowOff>
    </xdr:from>
    <xdr:to>
      <xdr:col>13</xdr:col>
      <xdr:colOff>355600</xdr:colOff>
      <xdr:row>7</xdr:row>
      <xdr:rowOff>516467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866" y="0"/>
          <a:ext cx="11667067" cy="25484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0</xdr:rowOff>
    </xdr:from>
    <xdr:to>
      <xdr:col>1</xdr:col>
      <xdr:colOff>50800</xdr:colOff>
      <xdr:row>24</xdr:row>
      <xdr:rowOff>35378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" y="0"/>
          <a:ext cx="0" cy="5511195"/>
        </a:xfrm>
        <a:prstGeom prst="rect">
          <a:avLst/>
        </a:prstGeom>
      </xdr:spPr>
    </xdr:pic>
    <xdr:clientData/>
  </xdr:twoCellAnchor>
  <xdr:twoCellAnchor editAs="oneCell">
    <xdr:from>
      <xdr:col>1</xdr:col>
      <xdr:colOff>93130</xdr:colOff>
      <xdr:row>37</xdr:row>
      <xdr:rowOff>44450</xdr:rowOff>
    </xdr:from>
    <xdr:to>
      <xdr:col>1</xdr:col>
      <xdr:colOff>93130</xdr:colOff>
      <xdr:row>48</xdr:row>
      <xdr:rowOff>83699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180" y="11741150"/>
          <a:ext cx="0" cy="214109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33864</xdr:colOff>
      <xdr:row>0</xdr:row>
      <xdr:rowOff>16932</xdr:rowOff>
    </xdr:from>
    <xdr:to>
      <xdr:col>1</xdr:col>
      <xdr:colOff>33864</xdr:colOff>
      <xdr:row>11</xdr:row>
      <xdr:rowOff>1423174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914" y="16932"/>
          <a:ext cx="12539136" cy="243705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84668</xdr:colOff>
      <xdr:row>37</xdr:row>
      <xdr:rowOff>59130</xdr:rowOff>
    </xdr:from>
    <xdr:to>
      <xdr:col>1</xdr:col>
      <xdr:colOff>84668</xdr:colOff>
      <xdr:row>1048576</xdr:row>
      <xdr:rowOff>121801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718" y="11755830"/>
          <a:ext cx="12361332" cy="2418522"/>
        </a:xfrm>
        <a:prstGeom prst="rect">
          <a:avLst/>
        </a:prstGeom>
      </xdr:spPr>
    </xdr:pic>
    <xdr:clientData/>
  </xdr:twoCellAnchor>
  <xdr:twoCellAnchor editAs="oneCell">
    <xdr:from>
      <xdr:col>3</xdr:col>
      <xdr:colOff>186267</xdr:colOff>
      <xdr:row>11</xdr:row>
      <xdr:rowOff>186267</xdr:rowOff>
    </xdr:from>
    <xdr:to>
      <xdr:col>10</xdr:col>
      <xdr:colOff>651937</xdr:colOff>
      <xdr:row>11</xdr:row>
      <xdr:rowOff>3208867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21934" y="4241800"/>
          <a:ext cx="6815670" cy="3022600"/>
        </a:xfrm>
        <a:prstGeom prst="rect">
          <a:avLst/>
        </a:prstGeom>
      </xdr:spPr>
    </xdr:pic>
    <xdr:clientData/>
  </xdr:twoCellAnchor>
  <xdr:twoCellAnchor editAs="oneCell">
    <xdr:from>
      <xdr:col>1</xdr:col>
      <xdr:colOff>67733</xdr:colOff>
      <xdr:row>39</xdr:row>
      <xdr:rowOff>26446</xdr:rowOff>
    </xdr:from>
    <xdr:to>
      <xdr:col>12</xdr:col>
      <xdr:colOff>1566335</xdr:colOff>
      <xdr:row>47</xdr:row>
      <xdr:rowOff>720437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89"/>
        <a:stretch/>
      </xdr:blipFill>
      <xdr:spPr>
        <a:xfrm>
          <a:off x="211666" y="14114979"/>
          <a:ext cx="11150602" cy="2184124"/>
        </a:xfrm>
        <a:prstGeom prst="rect">
          <a:avLst/>
        </a:prstGeom>
      </xdr:spPr>
    </xdr:pic>
    <xdr:clientData/>
  </xdr:twoCellAnchor>
  <xdr:twoCellAnchor editAs="oneCell">
    <xdr:from>
      <xdr:col>1</xdr:col>
      <xdr:colOff>16934</xdr:colOff>
      <xdr:row>0</xdr:row>
      <xdr:rowOff>1</xdr:rowOff>
    </xdr:from>
    <xdr:to>
      <xdr:col>13</xdr:col>
      <xdr:colOff>364068</xdr:colOff>
      <xdr:row>7</xdr:row>
      <xdr:rowOff>508001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867" y="1"/>
          <a:ext cx="11675534" cy="2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3703/eucoflex-fria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oxement.com.co/media/3699/eucoflex-acabado-l.pdf" TargetMode="External"/><Relationship Id="rId1" Type="http://schemas.openxmlformats.org/officeDocument/2006/relationships/hyperlink" Target="http://www.toxement.com.co/media/3700/eucoflex-acabado-pa-2c.pdf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toxement.com.co/media/3699/eucoflex-acabado-l.pdf" TargetMode="External"/><Relationship Id="rId1" Type="http://schemas.openxmlformats.org/officeDocument/2006/relationships/hyperlink" Target="http://www.toxement.com.co/media/3700/eucoflex-acabado-pa-2c.pdf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37"/>
  <sheetViews>
    <sheetView showGridLines="0" topLeftCell="A23" workbookViewId="0">
      <selection activeCell="F32" sqref="F32"/>
    </sheetView>
  </sheetViews>
  <sheetFormatPr baseColWidth="10" defaultRowHeight="13" x14ac:dyDescent="0.3"/>
  <cols>
    <col min="1" max="1" width="38.26953125" style="96" bestFit="1" customWidth="1"/>
    <col min="2" max="2" width="29.36328125" style="96" bestFit="1" customWidth="1"/>
    <col min="3" max="3" width="26.54296875" style="96" customWidth="1"/>
    <col min="4" max="4" width="12.90625" style="96" bestFit="1" customWidth="1"/>
    <col min="5" max="5" width="12.6328125" style="96" bestFit="1" customWidth="1"/>
    <col min="6" max="6" width="12.6328125" style="96" customWidth="1"/>
    <col min="7" max="7" width="12.81640625" style="96" customWidth="1"/>
    <col min="8" max="8" width="15.90625" style="96" customWidth="1"/>
    <col min="9" max="9" width="23" style="96" bestFit="1" customWidth="1"/>
    <col min="10" max="10" width="23" style="96" customWidth="1"/>
    <col min="11" max="16384" width="10.90625" style="96"/>
  </cols>
  <sheetData>
    <row r="1" spans="1:9" x14ac:dyDescent="0.3">
      <c r="A1" s="128"/>
      <c r="B1" s="128"/>
      <c r="C1" s="129" t="s">
        <v>31</v>
      </c>
      <c r="D1" s="129" t="s">
        <v>32</v>
      </c>
      <c r="E1" s="129" t="s">
        <v>29</v>
      </c>
      <c r="F1" s="129" t="s">
        <v>30</v>
      </c>
      <c r="G1" s="95"/>
      <c r="I1" s="94"/>
    </row>
    <row r="2" spans="1:9" x14ac:dyDescent="0.3">
      <c r="A2" s="132" t="s">
        <v>33</v>
      </c>
      <c r="B2" s="130" t="s">
        <v>0</v>
      </c>
      <c r="C2" s="128" t="s">
        <v>59</v>
      </c>
      <c r="D2" s="128">
        <v>5</v>
      </c>
      <c r="E2" s="128">
        <v>7182</v>
      </c>
      <c r="F2" s="128">
        <v>0.4</v>
      </c>
      <c r="G2" s="94"/>
    </row>
    <row r="3" spans="1:9" x14ac:dyDescent="0.3">
      <c r="A3" s="128"/>
      <c r="B3" s="130" t="s">
        <v>34</v>
      </c>
      <c r="C3" s="128" t="s">
        <v>60</v>
      </c>
      <c r="D3" s="128">
        <v>3</v>
      </c>
      <c r="E3" s="128">
        <v>7181</v>
      </c>
      <c r="F3" s="128">
        <v>0.45</v>
      </c>
      <c r="G3" s="94"/>
    </row>
    <row r="4" spans="1:9" x14ac:dyDescent="0.3">
      <c r="A4" s="128"/>
      <c r="B4" s="130"/>
      <c r="C4" s="131"/>
      <c r="D4" s="131"/>
      <c r="E4" s="131"/>
      <c r="F4" s="128"/>
      <c r="G4" s="94"/>
    </row>
    <row r="5" spans="1:9" s="152" customFormat="1" x14ac:dyDescent="0.3">
      <c r="A5" s="148"/>
      <c r="B5" s="149"/>
      <c r="C5" s="150"/>
      <c r="D5" s="150"/>
      <c r="E5" s="150"/>
      <c r="F5" s="148"/>
      <c r="G5" s="151"/>
    </row>
    <row r="6" spans="1:9" ht="13.5" thickBot="1" x14ac:dyDescent="0.35">
      <c r="A6" s="139"/>
      <c r="B6" s="139"/>
      <c r="C6" s="140" t="s">
        <v>30</v>
      </c>
      <c r="D6" s="139" t="s">
        <v>66</v>
      </c>
      <c r="E6" s="139"/>
      <c r="F6" s="139"/>
      <c r="G6" s="139"/>
      <c r="H6" s="139"/>
    </row>
    <row r="7" spans="1:9" x14ac:dyDescent="0.3">
      <c r="A7" s="141" t="s">
        <v>14</v>
      </c>
      <c r="B7" s="142" t="s">
        <v>24</v>
      </c>
      <c r="C7" s="143">
        <v>2</v>
      </c>
      <c r="D7" s="139" t="s">
        <v>58</v>
      </c>
      <c r="E7" s="139"/>
      <c r="F7" s="139"/>
      <c r="G7" s="139"/>
      <c r="H7" s="139"/>
    </row>
    <row r="8" spans="1:9" ht="26.5" thickBot="1" x14ac:dyDescent="0.35">
      <c r="A8" s="144"/>
      <c r="B8" s="145" t="s">
        <v>25</v>
      </c>
      <c r="C8" s="146">
        <v>3.5</v>
      </c>
      <c r="D8" s="139" t="s">
        <v>67</v>
      </c>
      <c r="E8" s="147"/>
      <c r="F8" s="147"/>
      <c r="G8" s="147"/>
      <c r="H8" s="139"/>
    </row>
    <row r="9" spans="1:9" s="152" customFormat="1" x14ac:dyDescent="0.3">
      <c r="A9" s="153"/>
      <c r="B9" s="154"/>
      <c r="C9" s="153"/>
      <c r="E9" s="155"/>
      <c r="F9" s="155"/>
      <c r="G9" s="155"/>
    </row>
    <row r="10" spans="1:9" ht="13.5" thickBot="1" x14ac:dyDescent="0.35">
      <c r="A10" s="111"/>
      <c r="B10" s="111"/>
      <c r="C10" s="224"/>
      <c r="D10" s="225"/>
      <c r="E10" s="156"/>
      <c r="F10" s="156" t="s">
        <v>39</v>
      </c>
      <c r="G10" s="138"/>
    </row>
    <row r="11" spans="1:9" x14ac:dyDescent="0.3">
      <c r="A11" s="115" t="s">
        <v>73</v>
      </c>
      <c r="B11" s="157" t="s">
        <v>38</v>
      </c>
      <c r="C11" s="158" t="s">
        <v>57</v>
      </c>
      <c r="D11" s="159"/>
      <c r="E11" s="138"/>
      <c r="F11" s="160" t="e">
        <f>#REF!</f>
        <v>#REF!</v>
      </c>
      <c r="G11" s="161"/>
    </row>
    <row r="12" spans="1:9" ht="52" x14ac:dyDescent="0.3">
      <c r="A12" s="109"/>
      <c r="B12" s="162" t="s">
        <v>36</v>
      </c>
      <c r="C12" s="163" t="s">
        <v>4</v>
      </c>
      <c r="D12" s="164" t="s">
        <v>3</v>
      </c>
      <c r="E12" s="161"/>
      <c r="F12" s="165" t="e">
        <f>IF(VLOOKUP($F$11,$B$11:$D$13,2,0)&gt;0,VLOOKUP($F$11,$B$11:$D$13,2,0)," ")</f>
        <v>#REF!</v>
      </c>
      <c r="G12" s="161"/>
    </row>
    <row r="13" spans="1:9" ht="52.5" thickBot="1" x14ac:dyDescent="0.35">
      <c r="A13" s="110"/>
      <c r="B13" s="166" t="s">
        <v>37</v>
      </c>
      <c r="C13" s="167" t="s">
        <v>15</v>
      </c>
      <c r="D13" s="168" t="s">
        <v>16</v>
      </c>
      <c r="E13" s="138"/>
      <c r="F13" s="169" t="e">
        <f>IF(VLOOKUP($F$11,$B$11:$D$13,3,0)&gt;0,VLOOKUP($F$11,$B$11:$D$13,3,0)," ")</f>
        <v>#REF!</v>
      </c>
      <c r="G13" s="138"/>
    </row>
    <row r="14" spans="1:9" x14ac:dyDescent="0.3">
      <c r="A14" s="111"/>
      <c r="B14" s="137" t="s">
        <v>40</v>
      </c>
      <c r="C14" s="137" t="s">
        <v>41</v>
      </c>
      <c r="D14" s="226" t="s">
        <v>52</v>
      </c>
      <c r="E14" s="226"/>
      <c r="F14" s="137" t="s">
        <v>54</v>
      </c>
      <c r="G14" s="170" t="s">
        <v>53</v>
      </c>
    </row>
    <row r="15" spans="1:9" ht="39" x14ac:dyDescent="0.3">
      <c r="A15" s="112" t="s">
        <v>57</v>
      </c>
      <c r="B15" s="114" t="s">
        <v>47</v>
      </c>
      <c r="C15" s="114" t="s">
        <v>42</v>
      </c>
      <c r="D15" s="171">
        <v>0.5</v>
      </c>
      <c r="E15" s="171">
        <v>0.5</v>
      </c>
      <c r="F15" s="171">
        <v>15</v>
      </c>
      <c r="G15" s="171" t="s">
        <v>61</v>
      </c>
    </row>
    <row r="16" spans="1:9" ht="26" x14ac:dyDescent="0.3">
      <c r="A16" s="113" t="s">
        <v>4</v>
      </c>
      <c r="B16" s="114" t="s">
        <v>48</v>
      </c>
      <c r="C16" s="114" t="s">
        <v>50</v>
      </c>
      <c r="D16" s="171">
        <v>0.45</v>
      </c>
      <c r="E16" s="171">
        <v>0.5</v>
      </c>
      <c r="F16" s="171">
        <v>24</v>
      </c>
      <c r="G16" s="171" t="s">
        <v>62</v>
      </c>
    </row>
    <row r="17" spans="1:7" ht="26" x14ac:dyDescent="0.3">
      <c r="A17" s="113" t="s">
        <v>3</v>
      </c>
      <c r="B17" s="114" t="s">
        <v>49</v>
      </c>
      <c r="C17" s="114" t="s">
        <v>51</v>
      </c>
      <c r="D17" s="171">
        <v>0.3</v>
      </c>
      <c r="E17" s="171">
        <v>0.35</v>
      </c>
      <c r="F17" s="171">
        <v>25</v>
      </c>
      <c r="G17" s="171" t="s">
        <v>63</v>
      </c>
    </row>
    <row r="18" spans="1:7" ht="35" customHeight="1" x14ac:dyDescent="0.3">
      <c r="A18" s="114" t="s">
        <v>15</v>
      </c>
      <c r="B18" s="114" t="s">
        <v>43</v>
      </c>
      <c r="C18" s="114" t="s">
        <v>44</v>
      </c>
      <c r="D18" s="171">
        <f>3*0.15</f>
        <v>0.44999999999999996</v>
      </c>
      <c r="E18" s="171">
        <v>0.5</v>
      </c>
      <c r="F18" s="171">
        <v>24</v>
      </c>
      <c r="G18" s="171" t="s">
        <v>62</v>
      </c>
    </row>
    <row r="19" spans="1:7" ht="26" x14ac:dyDescent="0.3">
      <c r="A19" s="114" t="s">
        <v>16</v>
      </c>
      <c r="B19" s="114" t="s">
        <v>45</v>
      </c>
      <c r="C19" s="114" t="s">
        <v>46</v>
      </c>
      <c r="D19" s="171">
        <v>0.3</v>
      </c>
      <c r="E19" s="171">
        <v>0.25</v>
      </c>
      <c r="F19" s="171">
        <v>20</v>
      </c>
      <c r="G19" s="171" t="s">
        <v>64</v>
      </c>
    </row>
    <row r="21" spans="1:7" ht="13.5" thickBot="1" x14ac:dyDescent="0.35">
      <c r="A21" s="172"/>
      <c r="B21" s="172"/>
      <c r="C21" s="227"/>
      <c r="D21" s="228"/>
      <c r="E21" s="173"/>
      <c r="F21" s="173" t="s">
        <v>39</v>
      </c>
      <c r="G21" s="174"/>
    </row>
    <row r="22" spans="1:7" x14ac:dyDescent="0.3">
      <c r="A22" s="175" t="s">
        <v>72</v>
      </c>
      <c r="B22" s="176" t="s">
        <v>38</v>
      </c>
      <c r="C22" s="177" t="s">
        <v>57</v>
      </c>
      <c r="D22" s="178"/>
      <c r="E22" s="174"/>
      <c r="F22" s="179" t="str">
        <f>PARKING!C26</f>
        <v>Puesta al servicio en 24 horas</v>
      </c>
      <c r="G22" s="180"/>
    </row>
    <row r="23" spans="1:7" ht="52" x14ac:dyDescent="0.3">
      <c r="A23" s="181"/>
      <c r="B23" s="182" t="s">
        <v>36</v>
      </c>
      <c r="C23" s="183" t="s">
        <v>4</v>
      </c>
      <c r="D23" s="184" t="s">
        <v>3</v>
      </c>
      <c r="E23" s="180"/>
      <c r="F23" s="185" t="str">
        <f>IF(VLOOKUP($F$22,$B$22:$D$23,2,0)&gt;0,VLOOKUP($F$22,$B$22:$D$23,2,0)," ")</f>
        <v>EUCOFLEX ACABADO PA 2C (todos los colores)</v>
      </c>
      <c r="G23" s="180"/>
    </row>
    <row r="24" spans="1:7" ht="13.5" thickBot="1" x14ac:dyDescent="0.35">
      <c r="A24" s="186"/>
      <c r="B24" s="187"/>
      <c r="C24" s="188"/>
      <c r="D24" s="189"/>
      <c r="E24" s="174"/>
      <c r="F24" s="185" t="str">
        <f>IF(VLOOKUP($F$22,$B$22:$D$23,3,0)&gt;0,VLOOKUP($F$22,$B$22:$D$23,3,0)," ")</f>
        <v xml:space="preserve"> </v>
      </c>
      <c r="G24" s="174"/>
    </row>
    <row r="25" spans="1:7" x14ac:dyDescent="0.3">
      <c r="A25" s="172"/>
      <c r="B25" s="190" t="s">
        <v>52</v>
      </c>
      <c r="C25" s="191" t="s">
        <v>54</v>
      </c>
      <c r="D25" s="192" t="s">
        <v>53</v>
      </c>
      <c r="E25" s="172"/>
      <c r="F25" s="172"/>
      <c r="G25" s="172"/>
    </row>
    <row r="26" spans="1:7" x14ac:dyDescent="0.3">
      <c r="A26" s="193" t="s">
        <v>57</v>
      </c>
      <c r="B26" s="194">
        <v>0.5</v>
      </c>
      <c r="C26" s="194">
        <v>15</v>
      </c>
      <c r="D26" s="194" t="s">
        <v>61</v>
      </c>
      <c r="E26" s="172"/>
      <c r="F26" s="172"/>
      <c r="G26" s="172"/>
    </row>
    <row r="27" spans="1:7" ht="26" x14ac:dyDescent="0.3">
      <c r="A27" s="195" t="s">
        <v>4</v>
      </c>
      <c r="B27" s="194">
        <v>0.5</v>
      </c>
      <c r="C27" s="194">
        <v>24</v>
      </c>
      <c r="D27" s="194" t="s">
        <v>62</v>
      </c>
      <c r="E27" s="172"/>
      <c r="F27" s="172"/>
      <c r="G27" s="172"/>
    </row>
    <row r="28" spans="1:7" ht="26" x14ac:dyDescent="0.3">
      <c r="A28" s="195" t="s">
        <v>3</v>
      </c>
      <c r="B28" s="194">
        <v>0.5</v>
      </c>
      <c r="C28" s="194">
        <v>25</v>
      </c>
      <c r="D28" s="194" t="s">
        <v>63</v>
      </c>
      <c r="E28" s="172"/>
      <c r="F28" s="172"/>
      <c r="G28" s="172"/>
    </row>
    <row r="30" spans="1:7" ht="13.5" thickBot="1" x14ac:dyDescent="0.35">
      <c r="A30" s="196"/>
      <c r="B30" s="196"/>
      <c r="C30" s="229"/>
      <c r="D30" s="230"/>
      <c r="E30" s="197"/>
      <c r="F30" s="197" t="s">
        <v>39</v>
      </c>
      <c r="G30" s="196"/>
    </row>
    <row r="31" spans="1:7" x14ac:dyDescent="0.3">
      <c r="A31" s="198" t="s">
        <v>70</v>
      </c>
      <c r="B31" s="199" t="s">
        <v>38</v>
      </c>
      <c r="C31" s="200" t="s">
        <v>57</v>
      </c>
      <c r="D31" s="201"/>
      <c r="E31" s="202"/>
      <c r="F31" s="203" t="str">
        <f>CUBIERTAS!C26</f>
        <v>Puesta al servicio en 24 horas</v>
      </c>
      <c r="G31" s="196"/>
    </row>
    <row r="32" spans="1:7" ht="52" x14ac:dyDescent="0.3">
      <c r="A32" s="204"/>
      <c r="B32" s="205" t="s">
        <v>36</v>
      </c>
      <c r="C32" s="206" t="s">
        <v>4</v>
      </c>
      <c r="D32" s="207" t="s">
        <v>3</v>
      </c>
      <c r="E32" s="208"/>
      <c r="F32" s="209" t="str">
        <f>IF(VLOOKUP($F$31,$B$31:$D$32,2,0)&gt;0,VLOOKUP($F$31,$B$31:$D$32,2,0)," ")</f>
        <v>EUCOFLEX ACABADO PA 2C (todos los colores)</v>
      </c>
      <c r="G32" s="196"/>
    </row>
    <row r="33" spans="1:7" ht="13.5" thickBot="1" x14ac:dyDescent="0.35">
      <c r="A33" s="210"/>
      <c r="B33" s="211"/>
      <c r="C33" s="212"/>
      <c r="D33" s="196"/>
      <c r="E33" s="196"/>
      <c r="F33" s="209" t="str">
        <f>IF(VLOOKUP($F$31,$B$31:$D$32,3,0)&gt;0,VLOOKUP($F$31,$B$31:$D$32,3,0)," ")</f>
        <v xml:space="preserve"> </v>
      </c>
      <c r="G33" s="196"/>
    </row>
    <row r="34" spans="1:7" ht="13.5" thickBot="1" x14ac:dyDescent="0.35">
      <c r="C34" s="97"/>
    </row>
    <row r="35" spans="1:7" x14ac:dyDescent="0.3">
      <c r="A35" s="116" t="s">
        <v>71</v>
      </c>
      <c r="B35" s="99" t="s">
        <v>68</v>
      </c>
      <c r="C35" s="100"/>
    </row>
    <row r="36" spans="1:7" x14ac:dyDescent="0.3">
      <c r="A36" s="117"/>
      <c r="B36" s="101" t="s">
        <v>69</v>
      </c>
      <c r="C36" s="102"/>
      <c r="D36" s="98"/>
      <c r="E36" s="98"/>
      <c r="F36" s="98"/>
      <c r="G36" s="98"/>
    </row>
    <row r="37" spans="1:7" ht="13.5" thickBot="1" x14ac:dyDescent="0.35">
      <c r="A37" s="118"/>
      <c r="B37" s="103"/>
      <c r="C37" s="104"/>
    </row>
  </sheetData>
  <mergeCells count="4">
    <mergeCell ref="C10:D10"/>
    <mergeCell ref="D14:E14"/>
    <mergeCell ref="C21:D21"/>
    <mergeCell ref="C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4" tint="-0.249977111117893"/>
    <pageSetUpPr fitToPage="1"/>
  </sheetPr>
  <dimension ref="A1:R60"/>
  <sheetViews>
    <sheetView showGridLines="0" showRowColHeaders="0" zoomScale="80" zoomScaleNormal="80" workbookViewId="0">
      <selection activeCell="K1" sqref="K1"/>
    </sheetView>
  </sheetViews>
  <sheetFormatPr baseColWidth="10" defaultColWidth="0" defaultRowHeight="14.5" zeroHeight="1" x14ac:dyDescent="0.35"/>
  <cols>
    <col min="1" max="1" width="2" style="1" customWidth="1"/>
    <col min="2" max="2" width="4.6328125" style="1" customWidth="1"/>
    <col min="3" max="3" width="11.26953125" style="1" customWidth="1"/>
    <col min="4" max="4" width="34.7265625" style="1" customWidth="1"/>
    <col min="5" max="5" width="8" style="1" customWidth="1"/>
    <col min="6" max="6" width="12.90625" style="1" customWidth="1"/>
    <col min="7" max="7" width="7.1796875" style="1" customWidth="1"/>
    <col min="8" max="8" width="8.36328125" style="1" customWidth="1"/>
    <col min="9" max="9" width="10" style="1" bestFit="1" customWidth="1"/>
    <col min="10" max="10" width="8" style="1" customWidth="1"/>
    <col min="11" max="11" width="15.6328125" style="1" customWidth="1"/>
    <col min="12" max="12" width="9.54296875" style="1" customWidth="1"/>
    <col min="13" max="13" width="26.26953125" style="1" customWidth="1"/>
    <col min="14" max="14" width="4.7265625" style="1" customWidth="1"/>
    <col min="15" max="15" width="2.7265625" style="1" customWidth="1"/>
    <col min="16" max="18" width="0" style="1" hidden="1" customWidth="1"/>
    <col min="19" max="16384" width="28.81640625" style="1" hidden="1"/>
  </cols>
  <sheetData>
    <row r="1" spans="2:18" x14ac:dyDescent="0.35"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2:18" x14ac:dyDescent="0.35">
      <c r="B2" s="1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</row>
    <row r="3" spans="2:18" x14ac:dyDescent="0.35">
      <c r="B3" s="1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</row>
    <row r="4" spans="2:18" x14ac:dyDescent="0.35"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</row>
    <row r="5" spans="2:18" s="3" customFormat="1" ht="64" customHeight="1" x14ac:dyDescent="0.35">
      <c r="B5" s="11"/>
      <c r="D5" s="261"/>
      <c r="E5" s="261"/>
      <c r="F5" s="261"/>
      <c r="G5" s="261"/>
      <c r="H5" s="261"/>
      <c r="I5" s="261"/>
      <c r="J5" s="261"/>
      <c r="K5" s="261"/>
      <c r="N5" s="6"/>
    </row>
    <row r="6" spans="2:18" s="3" customFormat="1" ht="22.5" customHeight="1" x14ac:dyDescent="0.35">
      <c r="B6" s="11"/>
      <c r="N6" s="6"/>
    </row>
    <row r="7" spans="2:18" s="3" customFormat="1" x14ac:dyDescent="0.35">
      <c r="B7" s="11"/>
      <c r="C7" s="5"/>
      <c r="D7" s="262"/>
      <c r="E7" s="262"/>
      <c r="F7" s="262"/>
      <c r="G7" s="262"/>
      <c r="H7" s="262"/>
      <c r="I7" s="262"/>
      <c r="K7" s="5"/>
      <c r="N7" s="6"/>
    </row>
    <row r="8" spans="2:18" s="3" customFormat="1" ht="13" customHeight="1" thickBot="1" x14ac:dyDescent="0.4">
      <c r="B8" s="12"/>
      <c r="C8" s="17"/>
      <c r="D8" s="263"/>
      <c r="E8" s="263"/>
      <c r="F8" s="263"/>
      <c r="G8" s="263"/>
      <c r="H8" s="263"/>
      <c r="I8" s="263"/>
      <c r="J8" s="2"/>
      <c r="K8" s="2"/>
      <c r="L8" s="2"/>
      <c r="M8" s="2"/>
      <c r="N8" s="7"/>
    </row>
    <row r="9" spans="2:18" ht="15" thickBot="1" x14ac:dyDescent="0.4">
      <c r="B9" s="11"/>
      <c r="C9" s="3"/>
      <c r="D9" s="3"/>
      <c r="E9" s="3"/>
      <c r="F9" s="3"/>
      <c r="G9" s="3"/>
      <c r="H9" s="3"/>
      <c r="I9" s="4"/>
      <c r="J9" s="3"/>
      <c r="K9" s="3"/>
      <c r="L9" s="3"/>
      <c r="M9" s="3"/>
      <c r="N9" s="6"/>
    </row>
    <row r="10" spans="2:18" s="3" customFormat="1" ht="21.5" thickBot="1" x14ac:dyDescent="0.55000000000000004">
      <c r="B10" s="270" t="s">
        <v>80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2"/>
    </row>
    <row r="11" spans="2:18" ht="46.5" customHeight="1" thickBot="1" x14ac:dyDescent="0.4">
      <c r="B11" s="239" t="s">
        <v>77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1"/>
    </row>
    <row r="12" spans="2:18" ht="15" thickBot="1" x14ac:dyDescent="0.4">
      <c r="B12" s="11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6"/>
    </row>
    <row r="13" spans="2:18" ht="18" customHeight="1" thickBot="1" x14ac:dyDescent="0.4">
      <c r="B13" s="18"/>
      <c r="C13" s="264" t="s">
        <v>75</v>
      </c>
      <c r="D13" s="265"/>
      <c r="E13" s="265"/>
      <c r="F13" s="265"/>
      <c r="G13" s="265"/>
      <c r="H13" s="265"/>
      <c r="I13" s="265"/>
      <c r="J13" s="265"/>
      <c r="K13" s="265"/>
      <c r="L13" s="265"/>
      <c r="M13" s="266"/>
      <c r="N13" s="6"/>
      <c r="P13" s="19"/>
      <c r="Q13" s="19"/>
      <c r="R13" s="19"/>
    </row>
    <row r="14" spans="2:18" ht="14.5" customHeight="1" thickBot="1" x14ac:dyDescent="0.4">
      <c r="B14" s="66"/>
      <c r="C14" s="267" t="s">
        <v>74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9"/>
      <c r="N14" s="6"/>
      <c r="P14" s="20"/>
      <c r="Q14" s="19"/>
      <c r="R14" s="19"/>
    </row>
    <row r="15" spans="2:18" ht="31" customHeight="1" thickBot="1" x14ac:dyDescent="0.4">
      <c r="B15" s="69"/>
      <c r="C15" s="213" t="s">
        <v>17</v>
      </c>
      <c r="D15" s="214" t="s">
        <v>18</v>
      </c>
      <c r="E15" s="251" t="s">
        <v>19</v>
      </c>
      <c r="F15" s="252"/>
      <c r="G15" s="252"/>
      <c r="H15" s="253"/>
      <c r="I15" s="251" t="s">
        <v>20</v>
      </c>
      <c r="J15" s="253"/>
      <c r="K15" s="215" t="s">
        <v>28</v>
      </c>
      <c r="L15" s="251" t="s">
        <v>27</v>
      </c>
      <c r="M15" s="254"/>
      <c r="N15" s="6"/>
    </row>
    <row r="16" spans="2:18" ht="15" thickBot="1" x14ac:dyDescent="0.4">
      <c r="B16" s="255"/>
      <c r="C16" s="37"/>
      <c r="D16" s="38" t="s">
        <v>21</v>
      </c>
      <c r="E16" s="39"/>
      <c r="F16" s="40"/>
      <c r="G16" s="41"/>
      <c r="H16" s="41"/>
      <c r="I16" s="41"/>
      <c r="J16" s="42"/>
      <c r="K16" s="43"/>
      <c r="L16" s="44"/>
      <c r="M16" s="45"/>
      <c r="N16" s="6"/>
    </row>
    <row r="17" spans="2:14" ht="17" thickBot="1" x14ac:dyDescent="0.4">
      <c r="B17" s="255"/>
      <c r="C17" s="46">
        <f>VLOOKUP(D17,LISTADO!B2:F3,4,0)</f>
        <v>7182</v>
      </c>
      <c r="D17" s="219" t="s">
        <v>0</v>
      </c>
      <c r="E17" s="50">
        <v>1</v>
      </c>
      <c r="F17" s="51" t="s">
        <v>22</v>
      </c>
      <c r="G17" s="51">
        <f>VLOOKUP($D$17,LISTADO!$B$2:$F$3,3,0)</f>
        <v>5</v>
      </c>
      <c r="H17" s="52" t="s">
        <v>83</v>
      </c>
      <c r="I17" s="64">
        <f>VLOOKUP($D$17,LISTADO!$B$2:$F$3,5,0)</f>
        <v>0.4</v>
      </c>
      <c r="J17" s="58" t="s">
        <v>84</v>
      </c>
      <c r="K17" s="256">
        <v>2334</v>
      </c>
      <c r="L17" s="61">
        <f>ROUNDUP(((K17*I17)/G17)*1.05,0)</f>
        <v>197</v>
      </c>
      <c r="M17" s="54" t="str">
        <f>VLOOKUP($D$17,LISTADO!$B$2:$F$3,2,0)</f>
        <v>Kits x 5 kg</v>
      </c>
      <c r="N17" s="6"/>
    </row>
    <row r="18" spans="2:14" ht="21" customHeight="1" thickBot="1" x14ac:dyDescent="0.4">
      <c r="B18" s="255"/>
      <c r="C18" s="47">
        <v>2014</v>
      </c>
      <c r="D18" s="48" t="s">
        <v>1</v>
      </c>
      <c r="E18" s="53">
        <v>1</v>
      </c>
      <c r="F18" s="23" t="s">
        <v>23</v>
      </c>
      <c r="G18" s="23">
        <v>30</v>
      </c>
      <c r="H18" s="24" t="s">
        <v>83</v>
      </c>
      <c r="I18" s="65">
        <v>0.5</v>
      </c>
      <c r="J18" s="59" t="s">
        <v>85</v>
      </c>
      <c r="K18" s="257"/>
      <c r="L18" s="62">
        <f>ROUNDUP(((K17*I18)/G18)*1.05,0)</f>
        <v>41</v>
      </c>
      <c r="M18" s="56" t="s">
        <v>86</v>
      </c>
      <c r="N18" s="6"/>
    </row>
    <row r="19" spans="2:14" ht="15" thickBot="1" x14ac:dyDescent="0.4">
      <c r="B19" s="255"/>
      <c r="C19" s="29"/>
      <c r="D19" s="49"/>
      <c r="E19" s="25"/>
      <c r="F19" s="25"/>
      <c r="G19" s="25"/>
      <c r="H19" s="25"/>
      <c r="I19" s="25"/>
      <c r="J19" s="25"/>
      <c r="K19" s="257"/>
      <c r="L19" s="25"/>
      <c r="M19" s="55"/>
      <c r="N19" s="6"/>
    </row>
    <row r="20" spans="2:14" ht="15" thickBot="1" x14ac:dyDescent="0.4">
      <c r="B20" s="255"/>
      <c r="C20" s="31"/>
      <c r="D20" s="32" t="s">
        <v>26</v>
      </c>
      <c r="E20" s="33"/>
      <c r="F20" s="34"/>
      <c r="G20" s="35"/>
      <c r="H20" s="35"/>
      <c r="I20" s="34"/>
      <c r="J20" s="35"/>
      <c r="K20" s="257"/>
      <c r="L20" s="35"/>
      <c r="M20" s="36"/>
      <c r="N20" s="6"/>
    </row>
    <row r="21" spans="2:14" ht="15" thickBot="1" x14ac:dyDescent="0.4">
      <c r="B21" s="255"/>
      <c r="C21" s="30">
        <v>7266</v>
      </c>
      <c r="D21" s="26" t="s">
        <v>76</v>
      </c>
      <c r="E21" s="27">
        <v>1</v>
      </c>
      <c r="F21" s="28" t="s">
        <v>22</v>
      </c>
      <c r="G21" s="28">
        <v>26.5</v>
      </c>
      <c r="H21" s="28" t="s">
        <v>83</v>
      </c>
      <c r="I21" s="63">
        <v>2</v>
      </c>
      <c r="J21" s="60" t="s">
        <v>89</v>
      </c>
      <c r="K21" s="258"/>
      <c r="L21" s="62">
        <f>ROUNDUP(((K17*I21)/G21)*1.05,0)</f>
        <v>185</v>
      </c>
      <c r="M21" s="57" t="s">
        <v>87</v>
      </c>
      <c r="N21" s="6"/>
    </row>
    <row r="22" spans="2:14" ht="15" thickBot="1" x14ac:dyDescent="0.4">
      <c r="B22" s="119"/>
      <c r="C22" s="127"/>
      <c r="D22" s="259" t="s">
        <v>90</v>
      </c>
      <c r="E22" s="259"/>
      <c r="F22" s="259"/>
      <c r="G22" s="259"/>
      <c r="H22" s="259"/>
      <c r="I22" s="259"/>
      <c r="J22" s="259"/>
      <c r="K22" s="259"/>
      <c r="L22" s="259"/>
      <c r="M22" s="260"/>
      <c r="N22" s="6"/>
    </row>
    <row r="23" spans="2:14" s="22" customFormat="1" ht="14.5" customHeight="1" thickBot="1" x14ac:dyDescent="0.4">
      <c r="B23" s="242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4"/>
    </row>
    <row r="24" spans="2:14" ht="15" customHeight="1" x14ac:dyDescent="0.35">
      <c r="B24" s="245" t="s">
        <v>5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7"/>
    </row>
    <row r="25" spans="2:14" s="3" customFormat="1" ht="8" customHeight="1" thickBot="1" x14ac:dyDescent="0.4">
      <c r="B25" s="248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</row>
    <row r="26" spans="2:14" s="3" customFormat="1" ht="48.5" customHeight="1" x14ac:dyDescent="0.35">
      <c r="B26" s="231" t="s">
        <v>88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3"/>
    </row>
    <row r="27" spans="2:14" s="3" customFormat="1" x14ac:dyDescent="0.35">
      <c r="B27" s="237" t="s">
        <v>6</v>
      </c>
      <c r="C27" s="238"/>
      <c r="D27" s="238"/>
      <c r="E27" s="238"/>
      <c r="F27" s="238"/>
      <c r="G27" s="238"/>
      <c r="H27" s="238"/>
      <c r="I27" s="238"/>
      <c r="J27" s="238"/>
      <c r="K27" s="238"/>
      <c r="N27" s="6"/>
    </row>
    <row r="28" spans="2:14" ht="21" customHeight="1" x14ac:dyDescent="0.35">
      <c r="B28" s="13" t="s">
        <v>78</v>
      </c>
      <c r="C28" s="15"/>
      <c r="D28" s="133" t="s">
        <v>79</v>
      </c>
      <c r="E28" s="16"/>
      <c r="F28" s="16"/>
      <c r="G28" s="16"/>
      <c r="H28" s="16"/>
      <c r="I28" s="16"/>
      <c r="J28" s="16"/>
      <c r="K28" s="16"/>
      <c r="L28" s="3"/>
      <c r="M28" s="3"/>
      <c r="N28" s="6"/>
    </row>
    <row r="29" spans="2:14" x14ac:dyDescent="0.35">
      <c r="B29" s="237" t="s">
        <v>7</v>
      </c>
      <c r="C29" s="238"/>
      <c r="D29" s="238"/>
      <c r="E29" s="238"/>
      <c r="F29" s="238"/>
      <c r="G29" s="238"/>
      <c r="H29" s="238"/>
      <c r="I29" s="238"/>
      <c r="J29" s="238"/>
      <c r="K29" s="238"/>
      <c r="L29" s="3" t="s">
        <v>13</v>
      </c>
      <c r="M29" s="3"/>
      <c r="N29" s="6"/>
    </row>
    <row r="30" spans="2:14" ht="32.5" customHeight="1" thickBot="1" x14ac:dyDescent="0.4">
      <c r="B30" s="231" t="s">
        <v>8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3"/>
    </row>
    <row r="31" spans="2:14" ht="15" thickBot="1" x14ac:dyDescent="0.4">
      <c r="B31" s="234" t="s">
        <v>91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6"/>
    </row>
    <row r="32" spans="2:14" x14ac:dyDescent="0.35"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0"/>
    </row>
    <row r="33" spans="2:14" x14ac:dyDescent="0.35"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"/>
    </row>
    <row r="34" spans="2:14" x14ac:dyDescent="0.35"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/>
    </row>
    <row r="35" spans="2:14" x14ac:dyDescent="0.35"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"/>
    </row>
    <row r="36" spans="2:14" x14ac:dyDescent="0.35"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/>
    </row>
    <row r="37" spans="2:14" x14ac:dyDescent="0.35"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"/>
    </row>
    <row r="38" spans="2:14" x14ac:dyDescent="0.35">
      <c r="B38" s="1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"/>
    </row>
    <row r="39" spans="2:14" x14ac:dyDescent="0.35"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"/>
    </row>
    <row r="40" spans="2:14" x14ac:dyDescent="0.35">
      <c r="B40" s="1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"/>
    </row>
    <row r="41" spans="2:14" ht="35" customHeight="1" thickBot="1" x14ac:dyDescent="0.4"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7"/>
    </row>
    <row r="42" spans="2:14" ht="10.5" customHeight="1" x14ac:dyDescent="0.35"/>
    <row r="43" spans="2:14" ht="26" hidden="1" customHeight="1" x14ac:dyDescent="0.35"/>
    <row r="44" spans="2:14" hidden="1" x14ac:dyDescent="0.35"/>
    <row r="45" spans="2:14" hidden="1" x14ac:dyDescent="0.35"/>
    <row r="46" spans="2:14" hidden="1" x14ac:dyDescent="0.35"/>
    <row r="47" spans="2:14" hidden="1" x14ac:dyDescent="0.35"/>
    <row r="48" spans="2:14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</sheetData>
  <sheetProtection algorithmName="SHA-512" hashValue="ZpdVj5qJoca6fnCUq+rTHeF4NLHIIyjaUpTjNc02gYazs81lhVqZW1MkgU44UPtI9Oh0ifqB2M9P4LEXNeHKRw==" saltValue="UlZpYuLUbbt7tfrdoBvryQ==" spinCount="100000" sheet="1" objects="1" scenarios="1"/>
  <protectedRanges>
    <protectedRange sqref="K21" name="Rango7_1"/>
    <protectedRange sqref="K17" name="Rango2_1"/>
    <protectedRange sqref="D17" name="Rango1_1"/>
  </protectedRanges>
  <mergeCells count="20">
    <mergeCell ref="D5:K5"/>
    <mergeCell ref="D7:I7"/>
    <mergeCell ref="D8:I8"/>
    <mergeCell ref="C13:M13"/>
    <mergeCell ref="C14:M14"/>
    <mergeCell ref="B10:N10"/>
    <mergeCell ref="B30:N30"/>
    <mergeCell ref="B31:N31"/>
    <mergeCell ref="B29:K29"/>
    <mergeCell ref="B27:K27"/>
    <mergeCell ref="B11:N11"/>
    <mergeCell ref="B26:N26"/>
    <mergeCell ref="B23:N23"/>
    <mergeCell ref="B24:N25"/>
    <mergeCell ref="E15:H15"/>
    <mergeCell ref="I15:J15"/>
    <mergeCell ref="L15:M15"/>
    <mergeCell ref="B16:B21"/>
    <mergeCell ref="K17:K21"/>
    <mergeCell ref="D22:M22"/>
  </mergeCells>
  <hyperlinks>
    <hyperlink ref="D28" r:id="rId1"/>
  </hyperlink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LISTADO!$B$2:$B$3</xm:f>
          </x14:formula1>
          <xm:sqref>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4" tint="-0.249977111117893"/>
    <pageSetUpPr fitToPage="1"/>
  </sheetPr>
  <dimension ref="A1:XFC76"/>
  <sheetViews>
    <sheetView showGridLines="0" showRowColHeaders="0" zoomScale="80" zoomScaleNormal="80" workbookViewId="0">
      <selection activeCell="B38" sqref="B38:N48"/>
    </sheetView>
  </sheetViews>
  <sheetFormatPr baseColWidth="10" defaultColWidth="0" defaultRowHeight="14.5" customHeight="1" zeroHeight="1" x14ac:dyDescent="0.35"/>
  <cols>
    <col min="1" max="1" width="2.08984375" style="1" customWidth="1"/>
    <col min="2" max="2" width="4.453125" style="1" customWidth="1"/>
    <col min="3" max="3" width="23.6328125" style="1" bestFit="1" customWidth="1"/>
    <col min="4" max="4" width="49.08984375" style="1" customWidth="1"/>
    <col min="5" max="5" width="3.6328125" style="1" customWidth="1"/>
    <col min="6" max="6" width="8.81640625" style="1" customWidth="1"/>
    <col min="7" max="7" width="5.1796875" style="1" customWidth="1"/>
    <col min="8" max="8" width="3.90625" style="1" customWidth="1"/>
    <col min="9" max="9" width="7.7265625" style="1" customWidth="1"/>
    <col min="10" max="10" width="12.453125" style="1" customWidth="1"/>
    <col min="11" max="11" width="11.26953125" style="1" customWidth="1"/>
    <col min="12" max="12" width="7.81640625" style="1" customWidth="1"/>
    <col min="13" max="13" width="24" style="1" customWidth="1"/>
    <col min="14" max="14" width="5.453125" style="1" customWidth="1"/>
    <col min="15" max="15" width="3.54296875" style="1" customWidth="1"/>
    <col min="16" max="16383" width="10.81640625" style="1" hidden="1"/>
    <col min="16384" max="16384" width="6.6328125" style="1" hidden="1"/>
  </cols>
  <sheetData>
    <row r="1" spans="2:14" s="3" customFormat="1" x14ac:dyDescent="0.35"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2:14" s="3" customFormat="1" x14ac:dyDescent="0.35">
      <c r="B2" s="11"/>
      <c r="N2" s="6"/>
    </row>
    <row r="3" spans="2:14" s="3" customFormat="1" x14ac:dyDescent="0.35">
      <c r="B3" s="11"/>
      <c r="N3" s="6"/>
    </row>
    <row r="4" spans="2:14" s="3" customFormat="1" x14ac:dyDescent="0.35">
      <c r="B4" s="11"/>
      <c r="N4" s="6"/>
    </row>
    <row r="5" spans="2:14" s="3" customFormat="1" ht="41.15" customHeight="1" x14ac:dyDescent="0.35">
      <c r="B5" s="11"/>
      <c r="D5" s="261"/>
      <c r="E5" s="261"/>
      <c r="F5" s="261"/>
      <c r="G5" s="261"/>
      <c r="H5" s="261"/>
      <c r="I5" s="261"/>
      <c r="J5" s="261"/>
      <c r="K5" s="261"/>
      <c r="N5" s="6"/>
    </row>
    <row r="6" spans="2:14" s="3" customFormat="1" ht="45.75" customHeight="1" x14ac:dyDescent="0.35">
      <c r="B6" s="11"/>
      <c r="N6" s="6"/>
    </row>
    <row r="7" spans="2:14" s="3" customFormat="1" x14ac:dyDescent="0.35">
      <c r="B7" s="11"/>
      <c r="C7" s="5"/>
      <c r="D7" s="262"/>
      <c r="E7" s="262"/>
      <c r="F7" s="262"/>
      <c r="G7" s="262"/>
      <c r="H7" s="262"/>
      <c r="I7" s="262"/>
      <c r="K7" s="5"/>
      <c r="N7" s="6"/>
    </row>
    <row r="8" spans="2:14" s="3" customFormat="1" ht="42.5" customHeight="1" thickBot="1" x14ac:dyDescent="0.4">
      <c r="B8" s="12"/>
      <c r="C8" s="17"/>
      <c r="D8" s="263"/>
      <c r="E8" s="263"/>
      <c r="F8" s="263"/>
      <c r="G8" s="263"/>
      <c r="H8" s="263"/>
      <c r="I8" s="263"/>
      <c r="J8" s="2"/>
      <c r="K8" s="17"/>
      <c r="L8" s="2"/>
      <c r="M8" s="2"/>
      <c r="N8" s="7"/>
    </row>
    <row r="9" spans="2:14" s="3" customFormat="1" ht="29" customHeight="1" thickBot="1" x14ac:dyDescent="0.4">
      <c r="B9" s="12"/>
      <c r="C9" s="17"/>
      <c r="D9" s="134"/>
      <c r="E9" s="134"/>
      <c r="F9" s="134"/>
      <c r="G9" s="134"/>
      <c r="H9" s="134"/>
      <c r="I9" s="134"/>
      <c r="J9" s="2"/>
      <c r="K9" s="17"/>
      <c r="L9" s="2"/>
      <c r="M9" s="2"/>
      <c r="N9" s="7"/>
    </row>
    <row r="10" spans="2:14" s="3" customFormat="1" ht="21.5" customHeight="1" thickBot="1" x14ac:dyDescent="0.55000000000000004">
      <c r="B10" s="270" t="s">
        <v>80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2"/>
    </row>
    <row r="11" spans="2:14" ht="68" customHeight="1" thickBot="1" x14ac:dyDescent="0.4">
      <c r="B11" s="273" t="s">
        <v>81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1"/>
    </row>
    <row r="12" spans="2:14" s="14" customFormat="1" ht="260" customHeight="1" thickBot="1" x14ac:dyDescent="0.4">
      <c r="B12" s="66"/>
      <c r="C12" s="67"/>
      <c r="D12" s="67"/>
      <c r="E12" s="21"/>
      <c r="F12" s="21"/>
      <c r="G12" s="21"/>
      <c r="H12" s="21"/>
      <c r="I12" s="21"/>
      <c r="J12" s="21"/>
      <c r="K12" s="21"/>
      <c r="L12" s="22"/>
      <c r="M12" s="22"/>
      <c r="N12" s="68"/>
    </row>
    <row r="13" spans="2:14" ht="18" customHeight="1" thickBot="1" x14ac:dyDescent="0.4">
      <c r="B13" s="18"/>
      <c r="C13" s="264" t="s">
        <v>75</v>
      </c>
      <c r="D13" s="265"/>
      <c r="E13" s="265"/>
      <c r="F13" s="265"/>
      <c r="G13" s="265"/>
      <c r="H13" s="265"/>
      <c r="I13" s="265"/>
      <c r="J13" s="265"/>
      <c r="K13" s="265"/>
      <c r="L13" s="265"/>
      <c r="M13" s="266"/>
      <c r="N13" s="6"/>
    </row>
    <row r="14" spans="2:14" ht="14.5" customHeight="1" thickBot="1" x14ac:dyDescent="0.4">
      <c r="B14" s="66"/>
      <c r="C14" s="267" t="s">
        <v>74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9"/>
      <c r="N14" s="6"/>
    </row>
    <row r="15" spans="2:14" ht="14.5" customHeight="1" thickBot="1" x14ac:dyDescent="0.4">
      <c r="B15" s="66"/>
      <c r="C15" s="267" t="s">
        <v>56</v>
      </c>
      <c r="D15" s="268"/>
      <c r="E15" s="268"/>
      <c r="F15" s="268"/>
      <c r="G15" s="268"/>
      <c r="H15" s="268"/>
      <c r="I15" s="268"/>
      <c r="J15" s="268"/>
      <c r="K15" s="268"/>
      <c r="L15" s="268"/>
      <c r="M15" s="269"/>
      <c r="N15" s="6"/>
    </row>
    <row r="16" spans="2:14" ht="34" customHeight="1" thickBot="1" x14ac:dyDescent="0.4">
      <c r="B16" s="69"/>
      <c r="C16" s="216" t="s">
        <v>17</v>
      </c>
      <c r="D16" s="217" t="s">
        <v>18</v>
      </c>
      <c r="E16" s="274" t="s">
        <v>19</v>
      </c>
      <c r="F16" s="275"/>
      <c r="G16" s="275"/>
      <c r="H16" s="276"/>
      <c r="I16" s="274" t="s">
        <v>20</v>
      </c>
      <c r="J16" s="276"/>
      <c r="K16" s="218" t="s">
        <v>28</v>
      </c>
      <c r="L16" s="274" t="s">
        <v>27</v>
      </c>
      <c r="M16" s="277"/>
      <c r="N16" s="6"/>
    </row>
    <row r="17" spans="2:15" ht="15" thickBot="1" x14ac:dyDescent="0.4">
      <c r="B17" s="255"/>
      <c r="C17" s="91"/>
      <c r="D17" s="294" t="s">
        <v>21</v>
      </c>
      <c r="E17" s="294"/>
      <c r="F17" s="294"/>
      <c r="G17" s="294"/>
      <c r="H17" s="294"/>
      <c r="I17" s="294"/>
      <c r="J17" s="294"/>
      <c r="K17" s="294"/>
      <c r="L17" s="294"/>
      <c r="M17" s="295"/>
      <c r="N17" s="6"/>
    </row>
    <row r="18" spans="2:15" ht="17" thickBot="1" x14ac:dyDescent="0.4">
      <c r="B18" s="255"/>
      <c r="C18" s="85">
        <f>VLOOKUP(D18,LISTADO!B2:F3,4,0)</f>
        <v>7182</v>
      </c>
      <c r="D18" s="220" t="s">
        <v>0</v>
      </c>
      <c r="E18" s="86">
        <v>1</v>
      </c>
      <c r="F18" s="87" t="s">
        <v>22</v>
      </c>
      <c r="G18" s="87">
        <f>VLOOKUP($D$18,LISTADO!$B$2:$F$3,3,0)</f>
        <v>5</v>
      </c>
      <c r="H18" s="88" t="s">
        <v>83</v>
      </c>
      <c r="I18" s="89">
        <f>VLOOKUP($D$18,LISTADO!$B$2:$F$3,5,0)</f>
        <v>0.4</v>
      </c>
      <c r="J18" s="90" t="s">
        <v>84</v>
      </c>
      <c r="K18" s="256">
        <v>25000</v>
      </c>
      <c r="L18" s="61">
        <f>ROUNDUP(((K18*I18)/G18)*1.05,0)</f>
        <v>2100</v>
      </c>
      <c r="M18" s="54" t="str">
        <f>VLOOKUP($D$18,LISTADO!$B$2:$F$3,2,0)</f>
        <v>Kits x 5 kg</v>
      </c>
      <c r="N18" s="6"/>
    </row>
    <row r="19" spans="2:15" ht="21" customHeight="1" thickBot="1" x14ac:dyDescent="0.4">
      <c r="B19" s="255"/>
      <c r="C19" s="47">
        <v>2014</v>
      </c>
      <c r="D19" s="48" t="s">
        <v>1</v>
      </c>
      <c r="E19" s="53">
        <v>1</v>
      </c>
      <c r="F19" s="23" t="s">
        <v>23</v>
      </c>
      <c r="G19" s="23">
        <v>30</v>
      </c>
      <c r="H19" s="24" t="s">
        <v>83</v>
      </c>
      <c r="I19" s="81">
        <v>0.5</v>
      </c>
      <c r="J19" s="59" t="s">
        <v>85</v>
      </c>
      <c r="K19" s="257"/>
      <c r="L19" s="62">
        <f>ROUNDUP(((K18*I19)/G19)*1.05,0)</f>
        <v>438</v>
      </c>
      <c r="M19" s="56" t="s">
        <v>86</v>
      </c>
      <c r="N19" s="6"/>
    </row>
    <row r="20" spans="2:15" ht="15" thickBot="1" x14ac:dyDescent="0.4">
      <c r="B20" s="255"/>
      <c r="C20" s="298"/>
      <c r="D20" s="299"/>
      <c r="E20" s="299"/>
      <c r="F20" s="299"/>
      <c r="G20" s="299"/>
      <c r="H20" s="299"/>
      <c r="I20" s="299"/>
      <c r="J20" s="299"/>
      <c r="K20" s="257"/>
      <c r="L20" s="25"/>
      <c r="M20" s="55"/>
      <c r="N20" s="6"/>
    </row>
    <row r="21" spans="2:15" ht="15" thickBot="1" x14ac:dyDescent="0.4">
      <c r="B21" s="255"/>
      <c r="C21" s="82"/>
      <c r="D21" s="123" t="s">
        <v>26</v>
      </c>
      <c r="E21" s="83"/>
      <c r="F21" s="80"/>
      <c r="G21" s="79"/>
      <c r="H21" s="79"/>
      <c r="I21" s="80"/>
      <c r="J21" s="79"/>
      <c r="K21" s="257"/>
      <c r="L21" s="35"/>
      <c r="M21" s="36"/>
      <c r="N21" s="6"/>
    </row>
    <row r="22" spans="2:15" ht="17" thickBot="1" x14ac:dyDescent="0.4">
      <c r="B22" s="255"/>
      <c r="C22" s="30">
        <v>7266</v>
      </c>
      <c r="D22" s="26" t="s">
        <v>76</v>
      </c>
      <c r="E22" s="27">
        <v>1</v>
      </c>
      <c r="F22" s="28" t="s">
        <v>22</v>
      </c>
      <c r="G22" s="28">
        <v>26.5</v>
      </c>
      <c r="H22" s="28" t="s">
        <v>83</v>
      </c>
      <c r="I22" s="63">
        <v>2</v>
      </c>
      <c r="J22" s="60" t="s">
        <v>85</v>
      </c>
      <c r="K22" s="257"/>
      <c r="L22" s="62">
        <f>ROUNDUP(((K18*I22)/G22)*1.05,0)</f>
        <v>1982</v>
      </c>
      <c r="M22" s="57" t="s">
        <v>87</v>
      </c>
      <c r="N22" s="6"/>
    </row>
    <row r="23" spans="2:15" ht="17" customHeight="1" thickBot="1" x14ac:dyDescent="0.4">
      <c r="B23" s="255"/>
      <c r="C23" s="77"/>
      <c r="D23" s="259" t="s">
        <v>90</v>
      </c>
      <c r="E23" s="259"/>
      <c r="F23" s="259"/>
      <c r="G23" s="259"/>
      <c r="H23" s="259"/>
      <c r="I23" s="259"/>
      <c r="J23" s="260"/>
      <c r="K23" s="257"/>
      <c r="L23" s="78"/>
      <c r="M23" s="105"/>
      <c r="N23" s="6"/>
    </row>
    <row r="24" spans="2:15" ht="28.5" customHeight="1" thickBot="1" x14ac:dyDescent="0.4">
      <c r="B24" s="255"/>
      <c r="C24" s="82"/>
      <c r="D24" s="300" t="s">
        <v>55</v>
      </c>
      <c r="E24" s="300"/>
      <c r="F24" s="300"/>
      <c r="G24" s="300"/>
      <c r="H24" s="300"/>
      <c r="I24" s="300"/>
      <c r="J24" s="300"/>
      <c r="K24" s="257"/>
      <c r="L24" s="79"/>
      <c r="M24" s="84"/>
      <c r="N24" s="6"/>
    </row>
    <row r="25" spans="2:15" ht="15" customHeight="1" thickBot="1" x14ac:dyDescent="0.4">
      <c r="B25" s="255"/>
      <c r="C25" s="106"/>
      <c r="D25" s="107"/>
      <c r="E25" s="107"/>
      <c r="F25" s="107"/>
      <c r="G25" s="107"/>
      <c r="H25" s="107"/>
      <c r="I25" s="107"/>
      <c r="J25" s="107"/>
      <c r="K25" s="257"/>
      <c r="L25" s="107"/>
      <c r="M25" s="108"/>
      <c r="N25" s="6"/>
    </row>
    <row r="26" spans="2:15" ht="27.5" customHeight="1" thickBot="1" x14ac:dyDescent="0.4">
      <c r="B26" s="255"/>
      <c r="C26" s="221" t="s">
        <v>38</v>
      </c>
      <c r="D26" s="222" t="s">
        <v>3</v>
      </c>
      <c r="E26" s="51">
        <v>1</v>
      </c>
      <c r="F26" s="124" t="s">
        <v>2</v>
      </c>
      <c r="G26" s="124">
        <f>VLOOKUP($D$26,LISTADO!$A$26:$D$28,3,0)</f>
        <v>25</v>
      </c>
      <c r="H26" s="125" t="s">
        <v>83</v>
      </c>
      <c r="I26" s="124">
        <f>VLOOKUP($D$26,LISTADO!$A$26:$D$28,2,0)</f>
        <v>0.5</v>
      </c>
      <c r="J26" s="52" t="s">
        <v>85</v>
      </c>
      <c r="K26" s="296"/>
      <c r="L26" s="62">
        <f>ROUNDUP(((K18*I26)/G26)*1.05,0)</f>
        <v>525</v>
      </c>
      <c r="M26" s="93" t="str">
        <f>VLOOKUP($D$26,LISTADO!$A$15:$G$19,7,0)</f>
        <v>Cuñete* 25 kg</v>
      </c>
      <c r="N26" s="6"/>
    </row>
    <row r="27" spans="2:15" ht="17" thickBot="1" x14ac:dyDescent="0.4">
      <c r="B27" s="119"/>
      <c r="C27" s="47">
        <v>2014</v>
      </c>
      <c r="D27" s="48" t="s">
        <v>1</v>
      </c>
      <c r="E27" s="53">
        <v>1</v>
      </c>
      <c r="F27" s="23" t="s">
        <v>23</v>
      </c>
      <c r="G27" s="23">
        <v>30</v>
      </c>
      <c r="H27" s="59" t="s">
        <v>83</v>
      </c>
      <c r="I27" s="81">
        <v>1</v>
      </c>
      <c r="J27" s="24" t="s">
        <v>85</v>
      </c>
      <c r="K27" s="297"/>
      <c r="L27" s="92">
        <f>ROUNDUP(((K18*VLOOKUP($D$26,LISTADO!$A$15:$E$19,4,0))/G27)*1.05,0)</f>
        <v>263</v>
      </c>
      <c r="M27" s="56" t="s">
        <v>86</v>
      </c>
      <c r="N27" s="6"/>
    </row>
    <row r="28" spans="2:15" s="22" customFormat="1" ht="14.5" customHeight="1" thickBot="1" x14ac:dyDescent="0.4">
      <c r="B28" s="126"/>
      <c r="C28" s="70"/>
      <c r="D28" s="71"/>
      <c r="E28" s="70"/>
      <c r="F28" s="72"/>
      <c r="G28" s="72"/>
      <c r="H28" s="72"/>
      <c r="I28" s="70"/>
      <c r="J28" s="70"/>
      <c r="K28" s="135"/>
      <c r="L28" s="73"/>
      <c r="M28" s="73"/>
      <c r="N28" s="74"/>
    </row>
    <row r="29" spans="2:15" ht="15" customHeight="1" thickBot="1" x14ac:dyDescent="0.4">
      <c r="B29" s="288" t="s">
        <v>5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90"/>
      <c r="O29" s="3"/>
    </row>
    <row r="30" spans="2:15" s="3" customFormat="1" ht="46.5" customHeight="1" x14ac:dyDescent="0.35">
      <c r="B30" s="231" t="s">
        <v>65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3"/>
    </row>
    <row r="31" spans="2:15" s="3" customFormat="1" ht="14.5" customHeight="1" x14ac:dyDescent="0.35">
      <c r="B31" s="237" t="s">
        <v>6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91"/>
    </row>
    <row r="32" spans="2:15" s="3" customFormat="1" x14ac:dyDescent="0.35">
      <c r="B32" s="13" t="s">
        <v>78</v>
      </c>
      <c r="C32" s="15"/>
      <c r="D32" s="133" t="s">
        <v>79</v>
      </c>
      <c r="E32" s="16"/>
      <c r="F32" s="120"/>
      <c r="G32" s="120"/>
      <c r="H32" s="120"/>
      <c r="I32" s="120"/>
      <c r="J32" s="120"/>
      <c r="K32" s="292"/>
      <c r="L32" s="292"/>
      <c r="M32" s="292"/>
      <c r="N32" s="293"/>
      <c r="O32" s="1"/>
    </row>
    <row r="33" spans="2:15" s="3" customFormat="1" x14ac:dyDescent="0.35">
      <c r="B33" s="13" t="s">
        <v>9</v>
      </c>
      <c r="C33" s="15"/>
      <c r="D33" s="133" t="s">
        <v>11</v>
      </c>
      <c r="E33" s="16"/>
      <c r="F33" s="16"/>
      <c r="G33" s="120"/>
      <c r="H33" s="120"/>
      <c r="I33" s="120"/>
      <c r="J33" s="120"/>
      <c r="K33" s="121"/>
      <c r="L33" s="121"/>
      <c r="M33" s="121"/>
      <c r="N33" s="122"/>
      <c r="O33" s="1"/>
    </row>
    <row r="34" spans="2:15" s="3" customFormat="1" ht="22.5" customHeight="1" x14ac:dyDescent="0.35">
      <c r="B34" s="13" t="s">
        <v>10</v>
      </c>
      <c r="C34" s="15"/>
      <c r="D34" s="136" t="s">
        <v>12</v>
      </c>
      <c r="E34" s="16"/>
      <c r="F34" s="16"/>
      <c r="G34" s="16"/>
      <c r="H34" s="16"/>
      <c r="I34" s="16"/>
      <c r="J34" s="16"/>
      <c r="K34" s="292"/>
      <c r="L34" s="292"/>
      <c r="M34" s="292"/>
      <c r="N34" s="293"/>
      <c r="O34" s="1"/>
    </row>
    <row r="35" spans="2:15" ht="14.5" customHeight="1" x14ac:dyDescent="0.35">
      <c r="B35" s="237" t="s">
        <v>7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6"/>
    </row>
    <row r="36" spans="2:15" ht="28.5" customHeight="1" x14ac:dyDescent="0.35">
      <c r="B36" s="231" t="s">
        <v>8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3"/>
    </row>
    <row r="37" spans="2:15" ht="15" thickBot="1" x14ac:dyDescent="0.4">
      <c r="B37" s="285" t="s">
        <v>91</v>
      </c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7"/>
    </row>
    <row r="38" spans="2:15" x14ac:dyDescent="0.35"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80"/>
    </row>
    <row r="39" spans="2:15" x14ac:dyDescent="0.35">
      <c r="B39" s="281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82"/>
    </row>
    <row r="40" spans="2:15" x14ac:dyDescent="0.35">
      <c r="B40" s="281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82"/>
    </row>
    <row r="41" spans="2:15" x14ac:dyDescent="0.35">
      <c r="B41" s="281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82"/>
    </row>
    <row r="42" spans="2:15" x14ac:dyDescent="0.35">
      <c r="B42" s="281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82"/>
    </row>
    <row r="43" spans="2:15" x14ac:dyDescent="0.35">
      <c r="B43" s="281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82"/>
    </row>
    <row r="44" spans="2:15" x14ac:dyDescent="0.35">
      <c r="B44" s="281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82"/>
    </row>
    <row r="45" spans="2:15" x14ac:dyDescent="0.35">
      <c r="B45" s="281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82"/>
    </row>
    <row r="46" spans="2:15" x14ac:dyDescent="0.35">
      <c r="B46" s="281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82"/>
    </row>
    <row r="47" spans="2:15" x14ac:dyDescent="0.35">
      <c r="B47" s="281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82"/>
    </row>
    <row r="48" spans="2:15" ht="53" customHeight="1" thickBot="1" x14ac:dyDescent="0.4">
      <c r="B48" s="28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84"/>
    </row>
    <row r="49" ht="17" customHeight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t="12" hidden="1" customHeight="1" x14ac:dyDescent="0.35"/>
    <row r="68" hidden="1" x14ac:dyDescent="0.35"/>
    <row r="69" ht="14.5" hidden="1" customHeight="1" x14ac:dyDescent="0.35"/>
    <row r="70" ht="14.5" hidden="1" customHeight="1" x14ac:dyDescent="0.35"/>
    <row r="71" ht="14.5" hidden="1" customHeight="1" x14ac:dyDescent="0.35"/>
    <row r="72" ht="14.5" hidden="1" customHeight="1" x14ac:dyDescent="0.35"/>
    <row r="73" ht="14.5" hidden="1" customHeight="1" x14ac:dyDescent="0.35"/>
    <row r="74" ht="14.5" hidden="1" customHeight="1" x14ac:dyDescent="0.35"/>
    <row r="75" hidden="1" x14ac:dyDescent="0.35"/>
    <row r="76" hidden="1" x14ac:dyDescent="0.35"/>
  </sheetData>
  <sheetProtection algorithmName="SHA-512" hashValue="TDEfyxrXIMhbQ2gMhnwAd+dx/W1WI/EICvAVXx3+W6QYPYKVpzawIhmx/TdImY+RpIYMAkzjs3Qd0o/kSS9fMQ==" saltValue="TkPplw3o2XYXaIHLlJbsew==" spinCount="100000" sheet="1" objects="1" scenarios="1"/>
  <protectedRanges>
    <protectedRange sqref="K22" name="Rango7_1"/>
    <protectedRange sqref="K18" name="Rango2_1"/>
    <protectedRange sqref="D18" name="Rango1_1"/>
  </protectedRanges>
  <mergeCells count="26">
    <mergeCell ref="B38:N48"/>
    <mergeCell ref="B36:N36"/>
    <mergeCell ref="B37:N37"/>
    <mergeCell ref="D23:J23"/>
    <mergeCell ref="B29:N29"/>
    <mergeCell ref="B30:N30"/>
    <mergeCell ref="B31:N31"/>
    <mergeCell ref="K32:N32"/>
    <mergeCell ref="K34:N34"/>
    <mergeCell ref="B35:M35"/>
    <mergeCell ref="B17:B26"/>
    <mergeCell ref="D17:M17"/>
    <mergeCell ref="K18:K27"/>
    <mergeCell ref="C20:J20"/>
    <mergeCell ref="D24:J24"/>
    <mergeCell ref="C14:M14"/>
    <mergeCell ref="C15:M15"/>
    <mergeCell ref="E16:H16"/>
    <mergeCell ref="I16:J16"/>
    <mergeCell ref="L16:M16"/>
    <mergeCell ref="C13:M13"/>
    <mergeCell ref="D5:K5"/>
    <mergeCell ref="D7:I7"/>
    <mergeCell ref="D8:I8"/>
    <mergeCell ref="B10:N10"/>
    <mergeCell ref="B11:N11"/>
  </mergeCells>
  <dataValidations count="1">
    <dataValidation type="list" allowBlank="1" showInputMessage="1" showErrorMessage="1" sqref="C12">
      <formula1>#REF!</formula1>
    </dataValidation>
  </dataValidations>
  <hyperlinks>
    <hyperlink ref="D34" r:id="rId1"/>
    <hyperlink ref="D33" r:id="rId2"/>
  </hyperlinks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LISTADO!$B$22:$B$23</xm:f>
          </x14:formula1>
          <xm:sqref>C26</xm:sqref>
        </x14:dataValidation>
        <x14:dataValidation type="list" allowBlank="1" showInputMessage="1" showErrorMessage="1">
          <x14:formula1>
            <xm:f>LISTADO!$F$32:$F$33</xm:f>
          </x14:formula1>
          <xm:sqref>D26</xm:sqref>
        </x14:dataValidation>
        <x14:dataValidation type="list" allowBlank="1" showInputMessage="1" showErrorMessage="1">
          <x14:formula1>
            <xm:f>LISTADO!$B$2:$B$3</xm:f>
          </x14:formula1>
          <xm:sqref>D18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4" tint="-0.249977111117893"/>
    <pageSetUpPr fitToPage="1"/>
  </sheetPr>
  <dimension ref="A1:XFC76"/>
  <sheetViews>
    <sheetView showGridLines="0" showRowColHeaders="0" tabSelected="1" topLeftCell="A2" zoomScale="80" zoomScaleNormal="80" workbookViewId="0">
      <selection activeCell="F2" sqref="F2"/>
    </sheetView>
  </sheetViews>
  <sheetFormatPr baseColWidth="10" defaultColWidth="0" defaultRowHeight="14.5" zeroHeight="1" x14ac:dyDescent="0.35"/>
  <cols>
    <col min="1" max="1" width="2.08984375" style="1" customWidth="1"/>
    <col min="2" max="2" width="4.453125" style="1" customWidth="1"/>
    <col min="3" max="3" width="23.6328125" style="1" bestFit="1" customWidth="1"/>
    <col min="4" max="4" width="49.08984375" style="1" customWidth="1"/>
    <col min="5" max="5" width="3.6328125" style="1" customWidth="1"/>
    <col min="6" max="6" width="8.81640625" style="1" customWidth="1"/>
    <col min="7" max="7" width="5.1796875" style="1" customWidth="1"/>
    <col min="8" max="8" width="3.90625" style="1" customWidth="1"/>
    <col min="9" max="9" width="7.7265625" style="1" customWidth="1"/>
    <col min="10" max="10" width="12.453125" style="1" customWidth="1"/>
    <col min="11" max="11" width="11.26953125" style="1" customWidth="1"/>
    <col min="12" max="12" width="7.81640625" style="1" customWidth="1"/>
    <col min="13" max="13" width="24" style="1" customWidth="1"/>
    <col min="14" max="14" width="5.453125" style="1" customWidth="1"/>
    <col min="15" max="15" width="3.54296875" style="1" customWidth="1"/>
    <col min="16" max="16383" width="10.81640625" style="1" hidden="1"/>
    <col min="16384" max="16384" width="6.6328125" style="1" hidden="1"/>
  </cols>
  <sheetData>
    <row r="1" spans="2:14" s="3" customFormat="1" x14ac:dyDescent="0.35"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2:14" s="3" customFormat="1" x14ac:dyDescent="0.35">
      <c r="B2" s="11"/>
      <c r="N2" s="6"/>
    </row>
    <row r="3" spans="2:14" s="3" customFormat="1" x14ac:dyDescent="0.35">
      <c r="B3" s="11"/>
      <c r="N3" s="6"/>
    </row>
    <row r="4" spans="2:14" s="3" customFormat="1" x14ac:dyDescent="0.35">
      <c r="B4" s="11"/>
      <c r="N4" s="6"/>
    </row>
    <row r="5" spans="2:14" s="3" customFormat="1" ht="41.15" customHeight="1" x14ac:dyDescent="0.35">
      <c r="B5" s="11"/>
      <c r="D5" s="261"/>
      <c r="E5" s="261"/>
      <c r="F5" s="261"/>
      <c r="G5" s="261"/>
      <c r="H5" s="261"/>
      <c r="I5" s="261"/>
      <c r="J5" s="261"/>
      <c r="K5" s="261"/>
      <c r="N5" s="6"/>
    </row>
    <row r="6" spans="2:14" s="3" customFormat="1" ht="45.75" customHeight="1" x14ac:dyDescent="0.35">
      <c r="B6" s="11"/>
      <c r="N6" s="6"/>
    </row>
    <row r="7" spans="2:14" s="3" customFormat="1" x14ac:dyDescent="0.35">
      <c r="B7" s="11"/>
      <c r="C7" s="5"/>
      <c r="D7" s="262"/>
      <c r="E7" s="262"/>
      <c r="F7" s="262"/>
      <c r="G7" s="262"/>
      <c r="H7" s="262"/>
      <c r="I7" s="262"/>
      <c r="K7" s="5"/>
      <c r="N7" s="6"/>
    </row>
    <row r="8" spans="2:14" s="3" customFormat="1" ht="42.5" customHeight="1" thickBot="1" x14ac:dyDescent="0.4">
      <c r="B8" s="12"/>
      <c r="C8" s="17"/>
      <c r="D8" s="263"/>
      <c r="E8" s="263"/>
      <c r="F8" s="263"/>
      <c r="G8" s="263"/>
      <c r="H8" s="263"/>
      <c r="I8" s="263"/>
      <c r="J8" s="2"/>
      <c r="K8" s="17"/>
      <c r="L8" s="2"/>
      <c r="M8" s="2"/>
      <c r="N8" s="7"/>
    </row>
    <row r="9" spans="2:14" s="3" customFormat="1" ht="17.5" customHeight="1" thickBot="1" x14ac:dyDescent="0.4">
      <c r="B9" s="12"/>
      <c r="C9" s="17"/>
      <c r="D9" s="134"/>
      <c r="E9" s="134"/>
      <c r="F9" s="134"/>
      <c r="G9" s="134"/>
      <c r="H9" s="134"/>
      <c r="I9" s="134"/>
      <c r="J9" s="2"/>
      <c r="K9" s="17"/>
      <c r="L9" s="2"/>
      <c r="M9" s="2"/>
      <c r="N9" s="7"/>
    </row>
    <row r="10" spans="2:14" s="3" customFormat="1" ht="21.5" customHeight="1" thickBot="1" x14ac:dyDescent="0.55000000000000004">
      <c r="B10" s="270" t="s">
        <v>80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2"/>
    </row>
    <row r="11" spans="2:14" ht="68" customHeight="1" thickBot="1" x14ac:dyDescent="0.4">
      <c r="B11" s="273" t="s">
        <v>82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1"/>
    </row>
    <row r="12" spans="2:14" s="14" customFormat="1" ht="260" customHeight="1" thickBot="1" x14ac:dyDescent="0.4">
      <c r="B12" s="66"/>
      <c r="C12" s="67"/>
      <c r="D12" s="67"/>
      <c r="E12" s="21"/>
      <c r="F12" s="21"/>
      <c r="G12" s="21"/>
      <c r="H12" s="21"/>
      <c r="I12" s="21"/>
      <c r="J12" s="21"/>
      <c r="K12" s="21"/>
      <c r="L12" s="22"/>
      <c r="M12" s="22"/>
      <c r="N12" s="68"/>
    </row>
    <row r="13" spans="2:14" ht="18" customHeight="1" thickBot="1" x14ac:dyDescent="0.4">
      <c r="B13" s="18"/>
      <c r="C13" s="264" t="s">
        <v>75</v>
      </c>
      <c r="D13" s="265"/>
      <c r="E13" s="265"/>
      <c r="F13" s="265"/>
      <c r="G13" s="265"/>
      <c r="H13" s="265"/>
      <c r="I13" s="265"/>
      <c r="J13" s="265"/>
      <c r="K13" s="265"/>
      <c r="L13" s="265"/>
      <c r="M13" s="266"/>
      <c r="N13" s="6"/>
    </row>
    <row r="14" spans="2:14" ht="14.5" customHeight="1" thickBot="1" x14ac:dyDescent="0.4">
      <c r="B14" s="66"/>
      <c r="C14" s="267" t="s">
        <v>35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9"/>
      <c r="N14" s="6"/>
    </row>
    <row r="15" spans="2:14" ht="14.5" customHeight="1" thickBot="1" x14ac:dyDescent="0.4">
      <c r="B15" s="66"/>
      <c r="C15" s="267" t="s">
        <v>56</v>
      </c>
      <c r="D15" s="268"/>
      <c r="E15" s="268"/>
      <c r="F15" s="268"/>
      <c r="G15" s="268"/>
      <c r="H15" s="268"/>
      <c r="I15" s="268"/>
      <c r="J15" s="268"/>
      <c r="K15" s="268"/>
      <c r="L15" s="268"/>
      <c r="M15" s="269"/>
      <c r="N15" s="6"/>
    </row>
    <row r="16" spans="2:14" ht="34" customHeight="1" thickBot="1" x14ac:dyDescent="0.4">
      <c r="B16" s="69"/>
      <c r="C16" s="216" t="s">
        <v>17</v>
      </c>
      <c r="D16" s="217" t="s">
        <v>18</v>
      </c>
      <c r="E16" s="274" t="s">
        <v>19</v>
      </c>
      <c r="F16" s="275"/>
      <c r="G16" s="275"/>
      <c r="H16" s="276"/>
      <c r="I16" s="274" t="s">
        <v>20</v>
      </c>
      <c r="J16" s="276"/>
      <c r="K16" s="218" t="s">
        <v>28</v>
      </c>
      <c r="L16" s="274" t="s">
        <v>27</v>
      </c>
      <c r="M16" s="277"/>
      <c r="N16" s="6"/>
    </row>
    <row r="17" spans="2:15" ht="15" thickBot="1" x14ac:dyDescent="0.4">
      <c r="B17" s="255"/>
      <c r="C17" s="91"/>
      <c r="D17" s="294" t="s">
        <v>21</v>
      </c>
      <c r="E17" s="294"/>
      <c r="F17" s="294"/>
      <c r="G17" s="294"/>
      <c r="H17" s="294"/>
      <c r="I17" s="294"/>
      <c r="J17" s="294"/>
      <c r="K17" s="294"/>
      <c r="L17" s="294"/>
      <c r="M17" s="295"/>
      <c r="N17" s="6"/>
    </row>
    <row r="18" spans="2:15" ht="17" thickBot="1" x14ac:dyDescent="0.4">
      <c r="B18" s="255"/>
      <c r="C18" s="85">
        <f>VLOOKUP(D18,LISTADO!B2:F3,4,0)</f>
        <v>7181</v>
      </c>
      <c r="D18" s="220" t="s">
        <v>34</v>
      </c>
      <c r="E18" s="86">
        <v>1</v>
      </c>
      <c r="F18" s="87" t="s">
        <v>22</v>
      </c>
      <c r="G18" s="87">
        <f>VLOOKUP($D$18,LISTADO!$B$2:$F$3,3,0)</f>
        <v>3</v>
      </c>
      <c r="H18" s="88" t="s">
        <v>83</v>
      </c>
      <c r="I18" s="89">
        <f>VLOOKUP($D$18,LISTADO!$B$2:$F$3,5,0)</f>
        <v>0.45</v>
      </c>
      <c r="J18" s="90" t="s">
        <v>84</v>
      </c>
      <c r="K18" s="256">
        <v>25000</v>
      </c>
      <c r="L18" s="61">
        <f>ROUNDUP(((K18*I18)/G18)*1.05,0)</f>
        <v>3938</v>
      </c>
      <c r="M18" s="54" t="str">
        <f>VLOOKUP($D$18,LISTADO!$B$2:$F$3,2,0)</f>
        <v>Kits x 3 kg</v>
      </c>
      <c r="N18" s="6"/>
    </row>
    <row r="19" spans="2:15" ht="21" customHeight="1" thickBot="1" x14ac:dyDescent="0.4">
      <c r="B19" s="255"/>
      <c r="C19" s="47">
        <v>2014</v>
      </c>
      <c r="D19" s="48" t="s">
        <v>1</v>
      </c>
      <c r="E19" s="53">
        <v>1</v>
      </c>
      <c r="F19" s="23" t="s">
        <v>23</v>
      </c>
      <c r="G19" s="23">
        <v>30</v>
      </c>
      <c r="H19" s="24" t="s">
        <v>83</v>
      </c>
      <c r="I19" s="81">
        <v>0.5</v>
      </c>
      <c r="J19" s="59" t="s">
        <v>85</v>
      </c>
      <c r="K19" s="257"/>
      <c r="L19" s="62">
        <f>ROUNDUP(((K18*I19)/G19)*1.05,0)</f>
        <v>438</v>
      </c>
      <c r="M19" s="56" t="s">
        <v>86</v>
      </c>
      <c r="N19" s="6"/>
    </row>
    <row r="20" spans="2:15" ht="15" thickBot="1" x14ac:dyDescent="0.4">
      <c r="B20" s="255"/>
      <c r="C20" s="298"/>
      <c r="D20" s="299"/>
      <c r="E20" s="299"/>
      <c r="F20" s="299"/>
      <c r="G20" s="299"/>
      <c r="H20" s="299"/>
      <c r="I20" s="299"/>
      <c r="J20" s="299"/>
      <c r="K20" s="257"/>
      <c r="L20" s="25"/>
      <c r="M20" s="55"/>
      <c r="N20" s="6"/>
    </row>
    <row r="21" spans="2:15" ht="15" thickBot="1" x14ac:dyDescent="0.4">
      <c r="B21" s="255"/>
      <c r="C21" s="82"/>
      <c r="D21" s="123" t="s">
        <v>26</v>
      </c>
      <c r="E21" s="83"/>
      <c r="F21" s="80"/>
      <c r="G21" s="79"/>
      <c r="H21" s="79"/>
      <c r="I21" s="80"/>
      <c r="J21" s="79"/>
      <c r="K21" s="257"/>
      <c r="L21" s="35"/>
      <c r="M21" s="36"/>
      <c r="N21" s="6"/>
    </row>
    <row r="22" spans="2:15" ht="17" thickBot="1" x14ac:dyDescent="0.4">
      <c r="B22" s="255"/>
      <c r="C22" s="30">
        <v>7266</v>
      </c>
      <c r="D22" s="26" t="s">
        <v>76</v>
      </c>
      <c r="E22" s="27">
        <v>1</v>
      </c>
      <c r="F22" s="28" t="s">
        <v>22</v>
      </c>
      <c r="G22" s="28">
        <v>26.5</v>
      </c>
      <c r="H22" s="28" t="s">
        <v>83</v>
      </c>
      <c r="I22" s="63">
        <v>2</v>
      </c>
      <c r="J22" s="60" t="s">
        <v>85</v>
      </c>
      <c r="K22" s="257"/>
      <c r="L22" s="62">
        <f>ROUNDUP(((K18*I22)/G22)*1.05,0)</f>
        <v>1982</v>
      </c>
      <c r="M22" s="57" t="s">
        <v>87</v>
      </c>
      <c r="N22" s="6"/>
    </row>
    <row r="23" spans="2:15" ht="17" customHeight="1" thickBot="1" x14ac:dyDescent="0.4">
      <c r="B23" s="255"/>
      <c r="C23" s="77"/>
      <c r="D23" s="259" t="s">
        <v>90</v>
      </c>
      <c r="E23" s="259"/>
      <c r="F23" s="259"/>
      <c r="G23" s="259"/>
      <c r="H23" s="259"/>
      <c r="I23" s="259"/>
      <c r="J23" s="260"/>
      <c r="K23" s="257"/>
      <c r="L23" s="78"/>
      <c r="M23" s="105"/>
      <c r="N23" s="6"/>
    </row>
    <row r="24" spans="2:15" ht="28.5" customHeight="1" thickBot="1" x14ac:dyDescent="0.4">
      <c r="B24" s="255"/>
      <c r="C24" s="82"/>
      <c r="D24" s="300" t="s">
        <v>55</v>
      </c>
      <c r="E24" s="300"/>
      <c r="F24" s="300"/>
      <c r="G24" s="300"/>
      <c r="H24" s="300"/>
      <c r="I24" s="300"/>
      <c r="J24" s="300"/>
      <c r="K24" s="257"/>
      <c r="L24" s="79"/>
      <c r="M24" s="84"/>
      <c r="N24" s="6"/>
    </row>
    <row r="25" spans="2:15" ht="15" customHeight="1" thickBot="1" x14ac:dyDescent="0.4">
      <c r="B25" s="255"/>
      <c r="C25" s="106"/>
      <c r="D25" s="107"/>
      <c r="E25" s="107"/>
      <c r="F25" s="107"/>
      <c r="G25" s="107"/>
      <c r="H25" s="107"/>
      <c r="I25" s="107"/>
      <c r="J25" s="107"/>
      <c r="K25" s="257"/>
      <c r="L25" s="107"/>
      <c r="M25" s="108"/>
      <c r="N25" s="6"/>
    </row>
    <row r="26" spans="2:15" ht="27.5" customHeight="1" thickBot="1" x14ac:dyDescent="0.4">
      <c r="B26" s="255"/>
      <c r="C26" s="221" t="s">
        <v>38</v>
      </c>
      <c r="D26" s="222" t="s">
        <v>57</v>
      </c>
      <c r="E26" s="51">
        <v>1</v>
      </c>
      <c r="F26" s="124" t="s">
        <v>2</v>
      </c>
      <c r="G26" s="124">
        <f>VLOOKUP($D$26,LISTADO!$A$26:$D$28,3,0)</f>
        <v>15</v>
      </c>
      <c r="H26" s="125" t="s">
        <v>83</v>
      </c>
      <c r="I26" s="124">
        <f>VLOOKUP($D$26,LISTADO!$A$26:$D$28,2,0)</f>
        <v>0.5</v>
      </c>
      <c r="J26" s="52" t="s">
        <v>85</v>
      </c>
      <c r="K26" s="296"/>
      <c r="L26" s="62">
        <f>ROUNDUP(((K18*I26)/G26)*1.05,0)</f>
        <v>875</v>
      </c>
      <c r="M26" s="93" t="str">
        <f>VLOOKUP($D$26,LISTADO!$A$15:$G$19,7,0)</f>
        <v>Cuñete* 15 kg</v>
      </c>
      <c r="N26" s="6"/>
    </row>
    <row r="27" spans="2:15" ht="17" thickBot="1" x14ac:dyDescent="0.4">
      <c r="B27" s="119"/>
      <c r="C27" s="47">
        <v>2014</v>
      </c>
      <c r="D27" s="48" t="s">
        <v>1</v>
      </c>
      <c r="E27" s="53">
        <v>1</v>
      </c>
      <c r="F27" s="23" t="s">
        <v>23</v>
      </c>
      <c r="G27" s="23">
        <v>30</v>
      </c>
      <c r="H27" s="59" t="s">
        <v>83</v>
      </c>
      <c r="I27" s="81">
        <v>1</v>
      </c>
      <c r="J27" s="24" t="s">
        <v>85</v>
      </c>
      <c r="K27" s="297"/>
      <c r="L27" s="223">
        <f>ROUNDUP(((K18*VLOOKUP($D$26,LISTADO!$A$15:$E$19,4,0))/G27)*1.05,0)</f>
        <v>438</v>
      </c>
      <c r="M27" s="56" t="s">
        <v>86</v>
      </c>
      <c r="N27" s="6"/>
    </row>
    <row r="28" spans="2:15" s="22" customFormat="1" ht="14.5" customHeight="1" thickBot="1" x14ac:dyDescent="0.4">
      <c r="B28" s="126"/>
      <c r="C28" s="70"/>
      <c r="D28" s="71"/>
      <c r="E28" s="70"/>
      <c r="F28" s="72"/>
      <c r="G28" s="72"/>
      <c r="H28" s="72"/>
      <c r="I28" s="70"/>
      <c r="J28" s="70"/>
      <c r="K28" s="135"/>
      <c r="L28" s="73"/>
      <c r="M28" s="73"/>
      <c r="N28" s="74"/>
    </row>
    <row r="29" spans="2:15" ht="15" customHeight="1" thickBot="1" x14ac:dyDescent="0.4">
      <c r="B29" s="288" t="s">
        <v>5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90"/>
      <c r="O29" s="3"/>
    </row>
    <row r="30" spans="2:15" s="3" customFormat="1" ht="47.5" customHeight="1" x14ac:dyDescent="0.35">
      <c r="B30" s="231" t="s">
        <v>65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3"/>
    </row>
    <row r="31" spans="2:15" s="3" customFormat="1" ht="14.5" customHeight="1" x14ac:dyDescent="0.35">
      <c r="B31" s="237" t="s">
        <v>6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91"/>
    </row>
    <row r="32" spans="2:15" s="3" customFormat="1" x14ac:dyDescent="0.35">
      <c r="B32" s="13" t="s">
        <v>78</v>
      </c>
      <c r="C32" s="15"/>
      <c r="D32" s="133" t="s">
        <v>79</v>
      </c>
      <c r="E32" s="16"/>
      <c r="F32" s="120"/>
      <c r="G32" s="120"/>
      <c r="H32" s="120"/>
      <c r="I32" s="120"/>
      <c r="J32" s="120"/>
      <c r="K32" s="292"/>
      <c r="L32" s="292"/>
      <c r="M32" s="292"/>
      <c r="N32" s="293"/>
      <c r="O32" s="1"/>
    </row>
    <row r="33" spans="2:15" s="3" customFormat="1" x14ac:dyDescent="0.35">
      <c r="B33" s="13" t="s">
        <v>9</v>
      </c>
      <c r="C33" s="15"/>
      <c r="D33" s="133" t="s">
        <v>11</v>
      </c>
      <c r="E33" s="16"/>
      <c r="F33" s="16"/>
      <c r="G33" s="120"/>
      <c r="H33" s="120"/>
      <c r="I33" s="120"/>
      <c r="J33" s="120"/>
      <c r="K33" s="121"/>
      <c r="L33" s="121"/>
      <c r="M33" s="121"/>
      <c r="N33" s="122"/>
      <c r="O33" s="1"/>
    </row>
    <row r="34" spans="2:15" s="3" customFormat="1" ht="22.5" customHeight="1" x14ac:dyDescent="0.35">
      <c r="B34" s="13" t="s">
        <v>10</v>
      </c>
      <c r="C34" s="15"/>
      <c r="D34" s="136" t="s">
        <v>12</v>
      </c>
      <c r="E34" s="16"/>
      <c r="F34" s="16"/>
      <c r="G34" s="16"/>
      <c r="H34" s="16"/>
      <c r="I34" s="16"/>
      <c r="J34" s="16"/>
      <c r="K34" s="292"/>
      <c r="L34" s="292"/>
      <c r="M34" s="292"/>
      <c r="N34" s="293"/>
      <c r="O34" s="1"/>
    </row>
    <row r="35" spans="2:15" ht="14.5" customHeight="1" x14ac:dyDescent="0.35">
      <c r="B35" s="237" t="s">
        <v>7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6"/>
    </row>
    <row r="36" spans="2:15" ht="28.5" customHeight="1" x14ac:dyDescent="0.35">
      <c r="B36" s="231" t="s">
        <v>8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3"/>
    </row>
    <row r="37" spans="2:15" ht="15" thickBot="1" x14ac:dyDescent="0.4">
      <c r="B37" s="285" t="s">
        <v>91</v>
      </c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7"/>
    </row>
    <row r="38" spans="2:15" x14ac:dyDescent="0.35">
      <c r="B38" s="8"/>
      <c r="C38" s="9"/>
      <c r="D38" s="9"/>
      <c r="E38" s="9"/>
      <c r="F38" s="75"/>
      <c r="G38" s="75"/>
      <c r="H38" s="75"/>
      <c r="I38" s="75"/>
      <c r="J38" s="75"/>
      <c r="K38" s="75"/>
      <c r="L38" s="75"/>
      <c r="M38" s="75"/>
      <c r="N38" s="76"/>
    </row>
    <row r="39" spans="2:15" x14ac:dyDescent="0.35">
      <c r="B39" s="11"/>
      <c r="C39" s="3"/>
      <c r="D39" s="3"/>
      <c r="E39" s="3"/>
      <c r="F39" s="22"/>
      <c r="G39" s="22"/>
      <c r="H39" s="22"/>
      <c r="I39" s="22"/>
      <c r="J39" s="22"/>
      <c r="K39" s="22"/>
      <c r="L39" s="22"/>
      <c r="M39" s="22"/>
      <c r="N39" s="68"/>
    </row>
    <row r="40" spans="2:15" x14ac:dyDescent="0.35">
      <c r="B40" s="11"/>
      <c r="C40" s="3"/>
      <c r="D40" s="3"/>
      <c r="E40" s="3"/>
      <c r="F40" s="22"/>
      <c r="G40" s="22"/>
      <c r="H40" s="22"/>
      <c r="I40" s="22"/>
      <c r="J40" s="22"/>
      <c r="K40" s="22"/>
      <c r="L40" s="22"/>
      <c r="M40" s="22"/>
      <c r="N40" s="68"/>
    </row>
    <row r="41" spans="2:15" x14ac:dyDescent="0.35">
      <c r="B41" s="11"/>
      <c r="C41" s="3"/>
      <c r="D41" s="3"/>
      <c r="E41" s="3"/>
      <c r="F41" s="22"/>
      <c r="G41" s="22"/>
      <c r="H41" s="22"/>
      <c r="I41" s="22"/>
      <c r="J41" s="22"/>
      <c r="K41" s="22"/>
      <c r="L41" s="22"/>
      <c r="M41" s="22"/>
      <c r="N41" s="68"/>
    </row>
    <row r="42" spans="2:15" x14ac:dyDescent="0.35">
      <c r="B42" s="11"/>
      <c r="C42" s="3"/>
      <c r="D42" s="3"/>
      <c r="E42" s="3"/>
      <c r="F42" s="22"/>
      <c r="G42" s="22"/>
      <c r="H42" s="22"/>
      <c r="I42" s="22"/>
      <c r="J42" s="22"/>
      <c r="K42" s="22"/>
      <c r="L42" s="22"/>
      <c r="M42" s="22"/>
      <c r="N42" s="68"/>
    </row>
    <row r="43" spans="2:15" x14ac:dyDescent="0.35">
      <c r="B43" s="11"/>
      <c r="C43" s="3"/>
      <c r="D43" s="3"/>
      <c r="E43" s="3"/>
      <c r="F43" s="22"/>
      <c r="G43" s="22"/>
      <c r="H43" s="22"/>
      <c r="I43" s="22"/>
      <c r="J43" s="22"/>
      <c r="K43" s="22"/>
      <c r="L43" s="22"/>
      <c r="M43" s="22"/>
      <c r="N43" s="68"/>
    </row>
    <row r="44" spans="2:15" x14ac:dyDescent="0.35">
      <c r="B44" s="11"/>
      <c r="C44" s="3"/>
      <c r="D44" s="3"/>
      <c r="E44" s="3"/>
      <c r="F44" s="22"/>
      <c r="G44" s="22"/>
      <c r="H44" s="22"/>
      <c r="I44" s="22"/>
      <c r="J44" s="22"/>
      <c r="K44" s="22"/>
      <c r="L44" s="22"/>
      <c r="M44" s="22"/>
      <c r="N44" s="68"/>
    </row>
    <row r="45" spans="2:15" x14ac:dyDescent="0.35">
      <c r="B45" s="11"/>
      <c r="C45" s="3"/>
      <c r="D45" s="3"/>
      <c r="E45" s="3"/>
      <c r="F45" s="22"/>
      <c r="G45" s="22"/>
      <c r="H45" s="22"/>
      <c r="I45" s="22"/>
      <c r="J45" s="22"/>
      <c r="K45" s="22"/>
      <c r="L45" s="22"/>
      <c r="M45" s="22"/>
      <c r="N45" s="68"/>
    </row>
    <row r="46" spans="2:15" x14ac:dyDescent="0.35">
      <c r="B46" s="11"/>
      <c r="C46" s="3"/>
      <c r="D46" s="3"/>
      <c r="E46" s="3"/>
      <c r="F46" s="22"/>
      <c r="G46" s="22"/>
      <c r="H46" s="22"/>
      <c r="I46" s="22"/>
      <c r="J46" s="22"/>
      <c r="K46" s="22"/>
      <c r="L46" s="22"/>
      <c r="M46" s="22"/>
      <c r="N46" s="68"/>
    </row>
    <row r="47" spans="2:15" x14ac:dyDescent="0.35">
      <c r="B47" s="11"/>
      <c r="C47" s="3"/>
      <c r="D47" s="3"/>
      <c r="E47" s="3"/>
      <c r="F47" s="22"/>
      <c r="G47" s="22"/>
      <c r="H47" s="22"/>
      <c r="I47" s="22"/>
      <c r="J47" s="22"/>
      <c r="K47" s="22"/>
      <c r="L47" s="22"/>
      <c r="M47" s="22"/>
      <c r="N47" s="68"/>
    </row>
    <row r="48" spans="2:15" ht="63.5" customHeight="1" thickBot="1" x14ac:dyDescent="0.4">
      <c r="B48" s="12"/>
      <c r="C48" s="2"/>
      <c r="D48" s="2"/>
      <c r="E48" s="2"/>
      <c r="F48" s="2"/>
      <c r="G48" s="2"/>
      <c r="H48" s="2"/>
      <c r="I48" s="2"/>
      <c r="J48" s="2"/>
      <c r="K48" s="7"/>
      <c r="L48" s="2"/>
      <c r="M48" s="2"/>
      <c r="N48" s="7"/>
    </row>
    <row r="49" ht="17" customHeight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t="12" hidden="1" customHeight="1" x14ac:dyDescent="0.35"/>
    <row r="68" hidden="1" x14ac:dyDescent="0.35"/>
    <row r="69" ht="14.5" hidden="1" customHeight="1" x14ac:dyDescent="0.35"/>
    <row r="70" ht="14.5" hidden="1" customHeight="1" x14ac:dyDescent="0.35"/>
    <row r="71" ht="14.5" hidden="1" customHeight="1" x14ac:dyDescent="0.35"/>
    <row r="72" ht="14.5" hidden="1" customHeight="1" x14ac:dyDescent="0.35"/>
    <row r="73" ht="14.5" hidden="1" customHeight="1" x14ac:dyDescent="0.35"/>
    <row r="74" ht="14.5" hidden="1" customHeight="1" x14ac:dyDescent="0.35"/>
    <row r="75" hidden="1" x14ac:dyDescent="0.35"/>
    <row r="76" hidden="1" x14ac:dyDescent="0.35"/>
  </sheetData>
  <sheetProtection algorithmName="SHA-512" hashValue="UeCxRXgmZryED/Tp4ld6cx6U3F2JFdq28PE53ygRAmj2O2DjTXogFPjQepTJfXHF9LE7xnbuWVZKeOp3vfBvEQ==" saltValue="aoAH5+/bROYAwpUGeIFIuw==" spinCount="100000" sheet="1" objects="1" scenarios="1"/>
  <protectedRanges>
    <protectedRange sqref="K22" name="Rango7_1"/>
    <protectedRange sqref="K18" name="Rango2_1"/>
    <protectedRange sqref="D18" name="Rango1_1"/>
  </protectedRanges>
  <mergeCells count="25">
    <mergeCell ref="B36:N36"/>
    <mergeCell ref="B37:N37"/>
    <mergeCell ref="D24:J24"/>
    <mergeCell ref="K18:K27"/>
    <mergeCell ref="B29:N29"/>
    <mergeCell ref="B30:N30"/>
    <mergeCell ref="B31:N31"/>
    <mergeCell ref="K32:N32"/>
    <mergeCell ref="K34:N34"/>
    <mergeCell ref="B35:M35"/>
    <mergeCell ref="B17:B26"/>
    <mergeCell ref="D17:M17"/>
    <mergeCell ref="C20:J20"/>
    <mergeCell ref="D23:J23"/>
    <mergeCell ref="C14:M14"/>
    <mergeCell ref="C15:M15"/>
    <mergeCell ref="E16:H16"/>
    <mergeCell ref="I16:J16"/>
    <mergeCell ref="L16:M16"/>
    <mergeCell ref="C13:M13"/>
    <mergeCell ref="D5:K5"/>
    <mergeCell ref="D7:I7"/>
    <mergeCell ref="D8:I8"/>
    <mergeCell ref="B11:N11"/>
    <mergeCell ref="B10:N10"/>
  </mergeCells>
  <dataValidations count="1">
    <dataValidation type="list" allowBlank="1" showInputMessage="1" showErrorMessage="1" sqref="C12">
      <formula1>#REF!</formula1>
    </dataValidation>
  </dataValidations>
  <hyperlinks>
    <hyperlink ref="D34" r:id="rId1"/>
    <hyperlink ref="D33" r:id="rId2"/>
  </hyperlinks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LISTADO!$B$2:$B$3</xm:f>
          </x14:formula1>
          <xm:sqref>D18</xm:sqref>
        </x14:dataValidation>
        <x14:dataValidation type="list" allowBlank="1" showInputMessage="1" showErrorMessage="1">
          <x14:formula1>
            <xm:f>LISTADO!$F$23:$F$24</xm:f>
          </x14:formula1>
          <xm:sqref>D26</xm:sqref>
        </x14:dataValidation>
        <x14:dataValidation type="list" allowBlank="1" showInputMessage="1" showErrorMessage="1">
          <x14:formula1>
            <xm:f>LISTADO!$B$22:$B$23</xm:f>
          </x14:formula1>
          <xm:sqref>C26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LISTADO</vt:lpstr>
      <vt:lpstr> BÁSICO</vt:lpstr>
      <vt:lpstr>CUBIERTAS</vt:lpstr>
      <vt:lpstr>PARKING</vt:lpstr>
      <vt:lpstr>' BÁSICO'!Área_de_impresión</vt:lpstr>
      <vt:lpstr>CUBIERTAS!Área_de_impresión</vt:lpstr>
      <vt:lpstr>PARKING!Área_de_impresión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2020-07-07T23:24:31Z</cp:lastPrinted>
  <dcterms:created xsi:type="dcterms:W3CDTF">2020-06-25T20:09:24Z</dcterms:created>
  <dcterms:modified xsi:type="dcterms:W3CDTF">2020-07-07T23:30:31Z</dcterms:modified>
</cp:coreProperties>
</file>