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Impermeabilización de placas y cubiertas\"/>
    </mc:Choice>
  </mc:AlternateContent>
  <bookViews>
    <workbookView xWindow="0" yWindow="0" windowWidth="25200" windowHeight="11880" activeTab="3"/>
  </bookViews>
  <sheets>
    <sheet name="PISCINAS" sheetId="1" r:id="rId1"/>
    <sheet name="CUBIERTAS NO EXPUESTAS" sheetId="2" r:id="rId2"/>
    <sheet name="CUBIERTAS EXPUESTAS" sheetId="3" r:id="rId3"/>
    <sheet name="TANQUES" sheetId="4" r:id="rId4"/>
  </sheets>
  <definedNames>
    <definedName name="_xlnm.Print_Area" localSheetId="2">'CUBIERTAS EXPUESTAS'!$B$1:$J$51</definedName>
    <definedName name="_xlnm.Print_Area" localSheetId="1">'CUBIERTAS NO EXPUESTAS'!$B$1:$J$55</definedName>
    <definedName name="_xlnm.Print_Area" localSheetId="0">PISCINAS!$B$1:$J$54</definedName>
    <definedName name="_xlnm.Print_Area" localSheetId="3">TANQUES!$B$1:$J$50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P13" i="3" l="1"/>
  <c r="Q13" i="3" s="1"/>
  <c r="J16" i="3" s="1"/>
  <c r="J16" i="2"/>
  <c r="P13" i="2"/>
  <c r="Q13" i="2"/>
  <c r="J16" i="1"/>
  <c r="P13" i="1"/>
  <c r="Q13" i="1" s="1"/>
  <c r="J9" i="4" l="1"/>
  <c r="P13" i="4"/>
  <c r="Q13" i="4" l="1"/>
  <c r="J16" i="4"/>
  <c r="B34" i="4"/>
  <c r="B35" i="4"/>
  <c r="B35" i="3"/>
  <c r="D16" i="4"/>
  <c r="J15" i="4"/>
  <c r="J10" i="4"/>
  <c r="D16" i="2"/>
  <c r="D16" i="3"/>
  <c r="J15" i="3"/>
  <c r="J10" i="3"/>
  <c r="B39" i="2"/>
  <c r="J15" i="2"/>
  <c r="J10" i="2"/>
  <c r="B38" i="1"/>
  <c r="J10" i="1" l="1"/>
  <c r="B37" i="1" l="1"/>
  <c r="H9" i="4"/>
  <c r="E9" i="4"/>
  <c r="D9" i="4"/>
  <c r="J9" i="3"/>
  <c r="J9" i="2"/>
  <c r="D9" i="1" l="1"/>
  <c r="J9" i="1" l="1"/>
  <c r="E9" i="1"/>
  <c r="J15" i="1"/>
  <c r="H9" i="1"/>
</calcChain>
</file>

<file path=xl/sharedStrings.xml><?xml version="1.0" encoding="utf-8"?>
<sst xmlns="http://schemas.openxmlformats.org/spreadsheetml/2006/main" count="286" uniqueCount="86">
  <si>
    <t>PRODUCTO</t>
  </si>
  <si>
    <t>DESCRIPCIÓN</t>
  </si>
  <si>
    <t>RENDIMIENTO</t>
  </si>
  <si>
    <t>VALORES A CALCULAR</t>
  </si>
  <si>
    <t>PRESENTACIONES</t>
  </si>
  <si>
    <t>CANTIDADES REQUERIDAS</t>
  </si>
  <si>
    <t>DOSIFICACIÓN</t>
  </si>
  <si>
    <t>EUCOFLEX HR REFORZADO 500</t>
  </si>
  <si>
    <t>m2</t>
  </si>
  <si>
    <t>EUCO PERFIL PVC</t>
  </si>
  <si>
    <t>1 metro lineal</t>
  </si>
  <si>
    <t>Lineal por 3 metros</t>
  </si>
  <si>
    <t>Membrana de PVC reforzada con fibra de vidrio para impermeabilización de cubiertas no expuestas</t>
  </si>
  <si>
    <t>Membrana de PVC reforzada con poliéster para impermeabilización de áreas epuestas a la intemperie</t>
  </si>
  <si>
    <t>EUCO MEMBRANA TANQUES PVC</t>
  </si>
  <si>
    <t>Rollo por 41 m2</t>
  </si>
  <si>
    <t>Rollo por 42 m2</t>
  </si>
  <si>
    <t>Rollo por 48 m2</t>
  </si>
  <si>
    <t>EUCO MEMBRANA PISCINAS PVC ANTIDESLIZANTE</t>
  </si>
  <si>
    <t>Rollo por 16,5 m2</t>
  </si>
  <si>
    <t>Membrana de PVC reforzada con poliéster para impermeabilización de piscinas en color azul y estampada (azul y blanca)</t>
  </si>
  <si>
    <t>EUCO MEMBRANA PISCINAS PVC LISA</t>
  </si>
  <si>
    <t>Perfil para anclaje de membrana en PVC</t>
  </si>
  <si>
    <t>m</t>
  </si>
  <si>
    <t>40 m2 incluyendo traslapos de 10 cm</t>
  </si>
  <si>
    <t>15,5 m2 incluyendo traslapos de 10 cm</t>
  </si>
  <si>
    <t>DETALLE CONSTRUCTIVO</t>
  </si>
  <si>
    <t>Digite el área a calcular</t>
  </si>
  <si>
    <t>Digite el perimetro a calcular</t>
  </si>
  <si>
    <t>http://www.toxement.com.co/media/3815/piscinas-pvc.pdf</t>
  </si>
  <si>
    <t>En el siguiente link, encontrará más detalles constructivos para el tratamiento de traslapos, instalación de accesorios y perforaciones.</t>
  </si>
  <si>
    <t xml:space="preserve">IMPORTANTE </t>
  </si>
  <si>
    <t xml:space="preserve">* Los rendimientos aquí consignados son consumos teoricos y promediados, sin embargo estos pueden presentar variaciones de acuerdo a la porosidad de la superficie y/o otras condiciones de la aplicación
</t>
  </si>
  <si>
    <t>HOJAS TECNICAS</t>
  </si>
  <si>
    <t>ASESORIA TÉCNICA</t>
  </si>
  <si>
    <t>Para mayor información sobre nuestros lproductos o una cotización de los mismos, puede comunicarse con su asesor de confianza, o a nuestra linea de atención al cliente (1) 8698787 o escribirnos al correo atencioncliente@toxement.com.co</t>
  </si>
  <si>
    <t>http://www.toxement.com.co/media/3153/euco-membrana-piscinas-pvc.pdf</t>
  </si>
  <si>
    <t>http://www.toxement.com.co/media/3155/euco-membrana-piscina-antideslizante.pdf</t>
  </si>
  <si>
    <t>EUCO MEMBRANA CUBIERTAS PVC FV</t>
  </si>
  <si>
    <t>http://www.toxement.com.co/media/3453/impermeabilizacio-n-de-placas-y-cubiertas-_-euco-membrana-para-cubiertas-pvc-con-acabado.pdf</t>
  </si>
  <si>
    <t>En el siguiente link, encontrará más detalles constructivos para el tratamiento de columnas, esquinas y desagues.</t>
  </si>
  <si>
    <t>Para mayor información sobre nuestros productos o una cotización de los mismos, puede comunicarse con su asesor de confianza, o a nuestra linea de atención al cliente (1) 8698787 o escribirnos al correo atencioncliente@toxement.com.co</t>
  </si>
  <si>
    <t>http://www.toxement.com.co/media/3152/euco-membrana-cubiertas-pvc-fv.pdf</t>
  </si>
  <si>
    <t>http://www.toxement.com.co/media/3151/euco-membrana-expuesta-pvc.pdf</t>
  </si>
  <si>
    <t>http://www.toxement.com.co/media/3455/impermeabilizacio-n-de-placas-y-cubiertas-_-euco-membrana-para-tanques-pvc.pdf</t>
  </si>
  <si>
    <t>http://www.toxement.com.co/media/3154/euco-membrana-tanques-pvc.pdf</t>
  </si>
  <si>
    <t>http://www.toxement.com.co/media/3208/eucoflex-hr-reforzado.pdf</t>
  </si>
  <si>
    <t xml:space="preserve"> </t>
  </si>
  <si>
    <t>Tela de Refuerzo</t>
  </si>
  <si>
    <t>GEOTEXTIL</t>
  </si>
  <si>
    <t>Textil del polipropileno no tejido para protección y aislamiento</t>
  </si>
  <si>
    <t>Rollo * 50 m2</t>
  </si>
  <si>
    <t>48,5 m2 incluyendo traslapos</t>
  </si>
  <si>
    <t>Membrana Impermeabilizante</t>
  </si>
  <si>
    <t xml:space="preserve">VULKEM 116 </t>
  </si>
  <si>
    <t>ILLBRUCK SP 523</t>
  </si>
  <si>
    <t>Sello Elastomerico Hibrido</t>
  </si>
  <si>
    <t>Sellante elastomérico impermeable de poliuretano de alto desempeño y secado normal</t>
  </si>
  <si>
    <t>Cartucho * 300 cc</t>
  </si>
  <si>
    <t>Salchicha * 600 cc</t>
  </si>
  <si>
    <t>PRESENTACIÓN</t>
  </si>
  <si>
    <t>Seleccione de la lista despegable a peesentación de sello a requerir</t>
  </si>
  <si>
    <t>Accesorios de anclaje</t>
  </si>
  <si>
    <t>En sellos de 6mm * 6 mm 7,5 metros lineales por cada 300 cc.</t>
  </si>
  <si>
    <t>http://www.toxement.com.co/media/2869/illbruck-sp523.pdf</t>
  </si>
  <si>
    <t>http://www.toxement.com.co/media/3618/vulkem-116.pdf</t>
  </si>
  <si>
    <t>EUCO MEMBRANA EXPUESTA PVC</t>
  </si>
  <si>
    <t>http://www.toxement.com.co/media/3457/impermeabilizacio-n-de-placas-y-cubiertas-_-euco-membrana-expuesta-pvc.pdf</t>
  </si>
  <si>
    <t>En el siguiente link, encontrará más detalles constructivos para el tratamiento de columnas, esquinas, tuberías y zócalos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</si>
  <si>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</si>
  <si>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>Membrana de PVC reforzada con poliéster para impermeabilización de tanques</t>
  </si>
  <si>
    <t>Membrana de PVC reforzada con poliéster con alta resistencia química</t>
  </si>
  <si>
    <t>Digite el perímetro a calcular</t>
  </si>
  <si>
    <t>Sello Elastomérico Hibrido</t>
  </si>
  <si>
    <t xml:space="preserve">* Los rendimientos aquí consignados son consumos teóricos y promediados, sin embargo estos pueden presentar variaciones de acuerdo a la porosidad de la superficie y/o otras condiciones de la aplicación.
</t>
  </si>
  <si>
    <t>Cartucho* 300 ml.</t>
  </si>
  <si>
    <t>Cartucho* 310 ml.</t>
  </si>
  <si>
    <t>Unidad por 3 metros</t>
  </si>
  <si>
    <t>41 m2/rollo
Incluyendo traslapos de 10 cm</t>
  </si>
  <si>
    <t>47 m2/rollo
Incluyendo traslapos de 10 cm</t>
  </si>
  <si>
    <t xml:space="preserve">2,5 metros lineales por cada 100 ml en cordón de 6 mm * 6 mm. </t>
  </si>
  <si>
    <t>Seleccione de la lista desplegable la membrana a utilizar</t>
  </si>
  <si>
    <t>HOJAS TÉCNICAS</t>
  </si>
  <si>
    <t>VERSIÓN MARZO 2020</t>
  </si>
  <si>
    <t>Seleccione de la lista desplegable la presentación de sello a requerir</t>
  </si>
  <si>
    <t>Lineal métrico.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</si>
</sst>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  <font>
      <b/>
      <sz val="10"/>
      <color theme="1"/>
      <name val="Century Gothic"/>
      <family val="2"/>
    </font>
    <font>
      <b/>
      <sz val="8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F8AA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2" fontId="1" fillId="2" borderId="0" xfId="0" applyNumberFormat="1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2" fillId="0" borderId="6" xfId="0" applyFont="1" applyFill="1" applyBorder="1" applyProtection="1"/>
    <xf numFmtId="0" fontId="2" fillId="0" borderId="6" xfId="0" applyFont="1" applyFill="1" applyBorder="1" applyAlignment="1" applyProtection="1">
      <alignment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Protection="1"/>
    <xf numFmtId="2" fontId="1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 vertical="center" wrapText="1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0" fontId="1" fillId="0" borderId="0" xfId="0" applyFont="1" applyBorder="1" applyProtection="1"/>
    <xf numFmtId="2" fontId="1" fillId="0" borderId="0" xfId="0" applyNumberFormat="1" applyFont="1" applyBorder="1" applyProtection="1"/>
    <xf numFmtId="0" fontId="10" fillId="0" borderId="0" xfId="0" applyFont="1" applyBorder="1" applyProtection="1"/>
    <xf numFmtId="0" fontId="1" fillId="0" borderId="15" xfId="0" applyFont="1" applyBorder="1" applyProtection="1"/>
    <xf numFmtId="0" fontId="1" fillId="0" borderId="0" xfId="0" applyFont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vertical="top" wrapText="1"/>
    </xf>
    <xf numFmtId="0" fontId="12" fillId="2" borderId="15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1" fillId="2" borderId="0" xfId="1" applyFill="1" applyBorder="1" applyAlignment="1" applyProtection="1">
      <alignment vertical="top" wrapText="1"/>
    </xf>
    <xf numFmtId="0" fontId="11" fillId="2" borderId="15" xfId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>
      <alignment wrapText="1"/>
    </xf>
    <xf numFmtId="0" fontId="10" fillId="0" borderId="15" xfId="0" applyFont="1" applyBorder="1" applyAlignment="1" applyProtection="1">
      <alignment wrapText="1"/>
    </xf>
    <xf numFmtId="0" fontId="13" fillId="2" borderId="13" xfId="0" applyFont="1" applyFill="1" applyBorder="1" applyAlignment="1" applyProtection="1"/>
    <xf numFmtId="0" fontId="13" fillId="2" borderId="16" xfId="0" applyFont="1" applyFill="1" applyBorder="1" applyAlignment="1" applyProtection="1"/>
    <xf numFmtId="0" fontId="13" fillId="2" borderId="14" xfId="0" applyFont="1" applyFill="1" applyBorder="1" applyAlignment="1" applyProtection="1"/>
    <xf numFmtId="0" fontId="1" fillId="2" borderId="12" xfId="0" applyFont="1" applyFill="1" applyBorder="1" applyProtection="1"/>
    <xf numFmtId="0" fontId="4" fillId="0" borderId="15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vertical="center" wrapText="1"/>
    </xf>
    <xf numFmtId="0" fontId="1" fillId="0" borderId="3" xfId="0" applyFont="1" applyBorder="1" applyProtection="1"/>
    <xf numFmtId="0" fontId="3" fillId="0" borderId="15" xfId="0" applyFont="1" applyFill="1" applyBorder="1" applyAlignment="1" applyProtection="1">
      <alignment vertical="center" wrapText="1"/>
    </xf>
    <xf numFmtId="0" fontId="1" fillId="0" borderId="15" xfId="0" applyFont="1" applyFill="1" applyBorder="1" applyProtection="1"/>
    <xf numFmtId="0" fontId="6" fillId="0" borderId="15" xfId="0" applyFont="1" applyFill="1" applyBorder="1" applyAlignment="1" applyProtection="1">
      <alignment horizontal="center" vertical="center"/>
    </xf>
    <xf numFmtId="0" fontId="1" fillId="0" borderId="13" xfId="0" applyFont="1" applyBorder="1" applyProtection="1"/>
    <xf numFmtId="0" fontId="1" fillId="0" borderId="16" xfId="0" applyFont="1" applyBorder="1" applyProtection="1"/>
    <xf numFmtId="0" fontId="1" fillId="0" borderId="14" xfId="0" applyFont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vertical="center"/>
    </xf>
    <xf numFmtId="0" fontId="6" fillId="6" borderId="9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 wrapText="1"/>
    </xf>
    <xf numFmtId="0" fontId="3" fillId="2" borderId="12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vertical="center" wrapText="1"/>
    </xf>
    <xf numFmtId="0" fontId="3" fillId="2" borderId="14" xfId="0" applyFont="1" applyFill="1" applyBorder="1" applyAlignment="1" applyProtection="1">
      <alignment vertical="center" wrapText="1"/>
    </xf>
    <xf numFmtId="0" fontId="1" fillId="0" borderId="2" xfId="0" applyFont="1" applyFill="1" applyBorder="1" applyProtection="1"/>
    <xf numFmtId="0" fontId="1" fillId="0" borderId="12" xfId="0" applyFont="1" applyFill="1" applyBorder="1" applyProtection="1"/>
    <xf numFmtId="0" fontId="9" fillId="8" borderId="5" xfId="0" applyFont="1" applyFill="1" applyBorder="1" applyAlignment="1" applyProtection="1">
      <alignment horizontal="center"/>
    </xf>
    <xf numFmtId="0" fontId="9" fillId="8" borderId="6" xfId="0" applyFont="1" applyFill="1" applyBorder="1" applyAlignment="1" applyProtection="1">
      <alignment horizontal="center"/>
    </xf>
    <xf numFmtId="0" fontId="9" fillId="8" borderId="5" xfId="0" applyFont="1" applyFill="1" applyBorder="1" applyAlignment="1" applyProtection="1">
      <alignment horizontal="center" wrapText="1"/>
    </xf>
    <xf numFmtId="0" fontId="11" fillId="0" borderId="0" xfId="1"/>
    <xf numFmtId="0" fontId="6" fillId="0" borderId="0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Protection="1"/>
    <xf numFmtId="0" fontId="1" fillId="6" borderId="8" xfId="0" applyFont="1" applyFill="1" applyBorder="1" applyProtection="1"/>
    <xf numFmtId="0" fontId="6" fillId="2" borderId="8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3" fillId="0" borderId="2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wrapText="1"/>
    </xf>
    <xf numFmtId="0" fontId="10" fillId="0" borderId="16" xfId="0" applyFont="1" applyBorder="1" applyAlignment="1" applyProtection="1">
      <alignment horizontal="left" wrapText="1"/>
    </xf>
    <xf numFmtId="0" fontId="10" fillId="0" borderId="14" xfId="0" applyFont="1" applyBorder="1" applyAlignment="1" applyProtection="1">
      <alignment horizontal="left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/>
    </xf>
    <xf numFmtId="0" fontId="13" fillId="2" borderId="15" xfId="0" applyFont="1" applyFill="1" applyBorder="1" applyAlignment="1" applyProtection="1">
      <alignment horizontal="left"/>
    </xf>
    <xf numFmtId="0" fontId="13" fillId="2" borderId="3" xfId="0" applyFont="1" applyFill="1" applyBorder="1" applyAlignment="1" applyProtection="1">
      <alignment horizontal="left"/>
    </xf>
    <xf numFmtId="0" fontId="1" fillId="0" borderId="2" xfId="0" applyFont="1" applyBorder="1" applyProtection="1"/>
    <xf numFmtId="0" fontId="1" fillId="0" borderId="12" xfId="0" applyFont="1" applyBorder="1" applyProtection="1"/>
    <xf numFmtId="0" fontId="6" fillId="2" borderId="13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Protection="1"/>
    <xf numFmtId="0" fontId="3" fillId="2" borderId="9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wrapText="1"/>
    </xf>
    <xf numFmtId="0" fontId="7" fillId="7" borderId="4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vertical="center" wrapText="1"/>
      <protection locked="0"/>
    </xf>
    <xf numFmtId="0" fontId="7" fillId="7" borderId="8" xfId="0" applyFont="1" applyFill="1" applyBorder="1" applyAlignment="1" applyProtection="1">
      <alignment vertical="center" wrapText="1"/>
      <protection locked="0"/>
    </xf>
    <xf numFmtId="2" fontId="8" fillId="4" borderId="4" xfId="0" applyNumberFormat="1" applyFont="1" applyFill="1" applyBorder="1" applyAlignment="1" applyProtection="1">
      <alignment horizontal="center" vertical="center" wrapText="1"/>
    </xf>
    <xf numFmtId="0" fontId="6" fillId="6" borderId="9" xfId="0" applyFont="1" applyFill="1" applyBorder="1" applyAlignment="1" applyProtection="1">
      <alignment horizontal="left" vertical="center"/>
    </xf>
    <xf numFmtId="0" fontId="6" fillId="6" borderId="7" xfId="0" applyFont="1" applyFill="1" applyBorder="1" applyAlignment="1" applyProtection="1">
      <alignment horizontal="left" vertical="center"/>
    </xf>
    <xf numFmtId="0" fontId="6" fillId="6" borderId="25" xfId="0" applyFont="1" applyFill="1" applyBorder="1" applyAlignment="1" applyProtection="1">
      <alignment horizontal="left" vertical="center" wrapText="1"/>
    </xf>
    <xf numFmtId="0" fontId="6" fillId="6" borderId="26" xfId="0" applyFont="1" applyFill="1" applyBorder="1" applyAlignment="1" applyProtection="1">
      <alignment horizontal="left" vertical="center" wrapText="1"/>
    </xf>
    <xf numFmtId="0" fontId="6" fillId="6" borderId="24" xfId="0" applyFont="1" applyFill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2" fontId="8" fillId="4" borderId="10" xfId="0" applyNumberFormat="1" applyFont="1" applyFill="1" applyBorder="1" applyAlignment="1" applyProtection="1">
      <alignment horizontal="center" vertical="center" wrapText="1"/>
    </xf>
    <xf numFmtId="2" fontId="8" fillId="4" borderId="11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0" fontId="1" fillId="6" borderId="0" xfId="0" applyFont="1" applyFill="1" applyBorder="1" applyAlignment="1" applyProtection="1">
      <alignment horizontal="center"/>
    </xf>
    <xf numFmtId="0" fontId="1" fillId="6" borderId="15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left" vertical="center" wrapText="1"/>
    </xf>
    <xf numFmtId="0" fontId="6" fillId="6" borderId="9" xfId="0" applyFont="1" applyFill="1" applyBorder="1" applyAlignment="1" applyProtection="1">
      <alignment horizontal="left" vertical="center" wrapText="1"/>
    </xf>
    <xf numFmtId="0" fontId="6" fillId="6" borderId="7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1" fillId="2" borderId="3" xfId="1" applyFill="1" applyBorder="1" applyAlignment="1" applyProtection="1">
      <alignment horizontal="left" vertical="top" wrapText="1"/>
      <protection locked="0"/>
    </xf>
    <xf numFmtId="0" fontId="11" fillId="2" borderId="0" xfId="1" applyFill="1" applyBorder="1" applyAlignment="1" applyProtection="1">
      <alignment horizontal="left" vertical="top" wrapText="1"/>
      <protection locked="0"/>
    </xf>
    <xf numFmtId="0" fontId="11" fillId="2" borderId="15" xfId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15" xfId="0" applyFont="1" applyFill="1" applyBorder="1" applyAlignment="1" applyProtection="1">
      <alignment horizontal="left" vertical="top" wrapText="1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15" xfId="0" applyFont="1" applyBorder="1" applyAlignment="1" applyProtection="1">
      <alignment horizontal="left" vertical="top" wrapText="1"/>
    </xf>
    <xf numFmtId="0" fontId="11" fillId="0" borderId="0" xfId="1" applyBorder="1" applyAlignment="1" applyProtection="1">
      <alignment horizontal="left" vertical="top"/>
      <protection locked="0"/>
    </xf>
    <xf numFmtId="0" fontId="11" fillId="0" borderId="15" xfId="1" applyBorder="1" applyAlignment="1" applyProtection="1">
      <alignment horizontal="left" vertical="top"/>
      <protection locked="0"/>
    </xf>
    <xf numFmtId="0" fontId="11" fillId="0" borderId="0" xfId="1" applyBorder="1" applyAlignment="1" applyProtection="1">
      <alignment horizontal="left" vertical="top" wrapText="1"/>
      <protection locked="0"/>
    </xf>
    <xf numFmtId="0" fontId="11" fillId="0" borderId="15" xfId="1" applyBorder="1" applyAlignment="1" applyProtection="1">
      <alignment horizontal="left" vertical="top"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left" vertical="center" wrapText="1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>
      <alignment horizontal="left" vertical="top" wrapText="1"/>
    </xf>
    <xf numFmtId="0" fontId="6" fillId="3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top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11" fillId="2" borderId="3" xfId="1" applyFill="1" applyBorder="1" applyAlignment="1" applyProtection="1">
      <alignment horizontal="left" vertical="top" wrapText="1"/>
      <protection locked="0" hidden="1"/>
    </xf>
    <xf numFmtId="0" fontId="11" fillId="2" borderId="0" xfId="1" applyFill="1" applyBorder="1" applyAlignment="1" applyProtection="1">
      <alignment horizontal="left" vertical="top" wrapText="1"/>
      <protection locked="0" hidden="1"/>
    </xf>
    <xf numFmtId="0" fontId="11" fillId="2" borderId="15" xfId="1" applyFill="1" applyBorder="1" applyAlignment="1" applyProtection="1">
      <alignment horizontal="left" vertical="top" wrapText="1"/>
      <protection locked="0" hidden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left" vertical="center"/>
    </xf>
    <xf numFmtId="0" fontId="11" fillId="0" borderId="0" xfId="1" applyBorder="1" applyAlignment="1" applyProtection="1">
      <alignment horizontal="left" vertical="top" wrapText="1"/>
      <protection locked="0" hidden="1"/>
    </xf>
    <xf numFmtId="0" fontId="11" fillId="0" borderId="15" xfId="1" applyBorder="1" applyAlignment="1" applyProtection="1">
      <alignment horizontal="left" vertical="top" wrapText="1"/>
      <protection locked="0" hidden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14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F8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107325</xdr:colOff>
      <xdr:row>0</xdr:row>
      <xdr:rowOff>80493</xdr:rowOff>
    </xdr:from>
    <xdr:to>
      <xdr:col>9</xdr:col>
      <xdr:colOff>1028520</xdr:colOff>
      <xdr:row>3</xdr:row>
      <xdr:rowOff>695259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635" y="80493"/>
          <a:ext cx="13397603" cy="2278287"/>
        </a:xfrm>
        <a:prstGeom prst="rect">
          <a:avLst/>
        </a:prstGeom>
      </xdr:spPr>
    </xdr:pic>
    <xdr:clientData/>
  </xdr:twoCellAnchor>
  <xdr:twoCellAnchor editAs="oneCell">
    <xdr:from>
      <xdr:col>1</xdr:col>
      <xdr:colOff>107324</xdr:colOff>
      <xdr:row>41</xdr:row>
      <xdr:rowOff>155027</xdr:rowOff>
    </xdr:from>
    <xdr:to>
      <xdr:col>9</xdr:col>
      <xdr:colOff>1013966</xdr:colOff>
      <xdr:row>53</xdr:row>
      <xdr:rowOff>58379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634" y="14733196"/>
          <a:ext cx="13383050" cy="2640112"/>
        </a:xfrm>
        <a:prstGeom prst="rect">
          <a:avLst/>
        </a:prstGeom>
      </xdr:spPr>
    </xdr:pic>
    <xdr:clientData/>
  </xdr:twoCellAnchor>
  <xdr:twoCellAnchor editAs="oneCell">
    <xdr:from>
      <xdr:col>1</xdr:col>
      <xdr:colOff>515080</xdr:colOff>
      <xdr:row>17</xdr:row>
      <xdr:rowOff>215768</xdr:rowOff>
    </xdr:from>
    <xdr:to>
      <xdr:col>4</xdr:col>
      <xdr:colOff>1493592</xdr:colOff>
      <xdr:row>32</xdr:row>
      <xdr:rowOff>537787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390" y="7880486"/>
          <a:ext cx="8178160" cy="4437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511527</xdr:colOff>
      <xdr:row>42</xdr:row>
      <xdr:rowOff>156954</xdr:rowOff>
    </xdr:from>
    <xdr:to>
      <xdr:col>9</xdr:col>
      <xdr:colOff>370417</xdr:colOff>
      <xdr:row>53</xdr:row>
      <xdr:rowOff>167570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555" y="14329801"/>
          <a:ext cx="12620626" cy="2497699"/>
        </a:xfrm>
        <a:prstGeom prst="rect">
          <a:avLst/>
        </a:prstGeom>
      </xdr:spPr>
    </xdr:pic>
    <xdr:clientData/>
  </xdr:twoCellAnchor>
  <xdr:twoCellAnchor editAs="oneCell">
    <xdr:from>
      <xdr:col>1</xdr:col>
      <xdr:colOff>114653</xdr:colOff>
      <xdr:row>0</xdr:row>
      <xdr:rowOff>146241</xdr:rowOff>
    </xdr:from>
    <xdr:to>
      <xdr:col>9</xdr:col>
      <xdr:colOff>1014236</xdr:colOff>
      <xdr:row>3</xdr:row>
      <xdr:rowOff>1015926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681" y="146241"/>
          <a:ext cx="13661319" cy="2536560"/>
        </a:xfrm>
        <a:prstGeom prst="rect">
          <a:avLst/>
        </a:prstGeom>
      </xdr:spPr>
    </xdr:pic>
    <xdr:clientData/>
  </xdr:twoCellAnchor>
  <xdr:twoCellAnchor editAs="oneCell">
    <xdr:from>
      <xdr:col>1</xdr:col>
      <xdr:colOff>895750</xdr:colOff>
      <xdr:row>16</xdr:row>
      <xdr:rowOff>55618</xdr:rowOff>
    </xdr:from>
    <xdr:to>
      <xdr:col>4</xdr:col>
      <xdr:colOff>877358</xdr:colOff>
      <xdr:row>32</xdr:row>
      <xdr:rowOff>161255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6250" y="6850118"/>
          <a:ext cx="7169808" cy="5020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96490</xdr:colOff>
      <xdr:row>0</xdr:row>
      <xdr:rowOff>105448</xdr:rowOff>
    </xdr:from>
    <xdr:to>
      <xdr:col>9</xdr:col>
      <xdr:colOff>1083235</xdr:colOff>
      <xdr:row>3</xdr:row>
      <xdr:rowOff>915045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858" y="105448"/>
          <a:ext cx="13471966" cy="2471803"/>
        </a:xfrm>
        <a:prstGeom prst="rect">
          <a:avLst/>
        </a:prstGeom>
      </xdr:spPr>
    </xdr:pic>
    <xdr:clientData/>
  </xdr:twoCellAnchor>
  <xdr:twoCellAnchor editAs="oneCell">
    <xdr:from>
      <xdr:col>1</xdr:col>
      <xdr:colOff>775071</xdr:colOff>
      <xdr:row>18</xdr:row>
      <xdr:rowOff>141267</xdr:rowOff>
    </xdr:from>
    <xdr:to>
      <xdr:col>4</xdr:col>
      <xdr:colOff>2353234</xdr:colOff>
      <xdr:row>29</xdr:row>
      <xdr:rowOff>541578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439" y="7107591"/>
          <a:ext cx="8469781" cy="3080384"/>
        </a:xfrm>
        <a:prstGeom prst="rect">
          <a:avLst/>
        </a:prstGeom>
      </xdr:spPr>
    </xdr:pic>
    <xdr:clientData/>
  </xdr:twoCellAnchor>
  <xdr:twoCellAnchor editAs="oneCell">
    <xdr:from>
      <xdr:col>1</xdr:col>
      <xdr:colOff>474996</xdr:colOff>
      <xdr:row>39</xdr:row>
      <xdr:rowOff>91587</xdr:rowOff>
    </xdr:from>
    <xdr:to>
      <xdr:col>9</xdr:col>
      <xdr:colOff>336052</xdr:colOff>
      <xdr:row>49</xdr:row>
      <xdr:rowOff>149412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0364" y="12912984"/>
          <a:ext cx="12346277" cy="23830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59582</xdr:colOff>
      <xdr:row>0</xdr:row>
      <xdr:rowOff>0</xdr:rowOff>
    </xdr:from>
    <xdr:to>
      <xdr:col>9</xdr:col>
      <xdr:colOff>869167</xdr:colOff>
      <xdr:row>3</xdr:row>
      <xdr:rowOff>215900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82" y="0"/>
          <a:ext cx="13026985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1278466</xdr:colOff>
      <xdr:row>17</xdr:row>
      <xdr:rowOff>49296</xdr:rowOff>
    </xdr:from>
    <xdr:to>
      <xdr:col>4</xdr:col>
      <xdr:colOff>1050925</xdr:colOff>
      <xdr:row>28</xdr:row>
      <xdr:rowOff>245535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0133" y="6805696"/>
          <a:ext cx="7408334" cy="3616772"/>
        </a:xfrm>
        <a:prstGeom prst="rect">
          <a:avLst/>
        </a:prstGeom>
      </xdr:spPr>
    </xdr:pic>
    <xdr:clientData/>
  </xdr:twoCellAnchor>
  <xdr:twoCellAnchor editAs="oneCell">
    <xdr:from>
      <xdr:col>1</xdr:col>
      <xdr:colOff>188495</xdr:colOff>
      <xdr:row>38</xdr:row>
      <xdr:rowOff>110067</xdr:rowOff>
    </xdr:from>
    <xdr:to>
      <xdr:col>9</xdr:col>
      <xdr:colOff>647700</xdr:colOff>
      <xdr:row>49</xdr:row>
      <xdr:rowOff>76200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1695" y="13089467"/>
          <a:ext cx="12676605" cy="2544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3815/piscinas-pvc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oxement.com.co/media/3152/euco-membrana-cubiertas-pvc-fv.pdf" TargetMode="External"/><Relationship Id="rId1" Type="http://schemas.openxmlformats.org/officeDocument/2006/relationships/hyperlink" Target="http://www.toxement.com.co/media/3453/impermeabilizacio-n-de-placas-y-cubiertas-_-euco-membrana-para-cubiertas-pvc-con-acabado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toxement.com.co/media/3457/impermeabilizacio-n-de-placas-y-cubiertas-_-euco-membrana-expuesta-pvc.pdf" TargetMode="External"/><Relationship Id="rId1" Type="http://schemas.openxmlformats.org/officeDocument/2006/relationships/hyperlink" Target="http://www.toxement.com.co/media/3151/euco-membrana-expuesta-pvc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toxement.com.co/media/3455/impermeabilizacio-n-de-placas-y-cubiertas-_-euco-membrana-para-tanques-pvc.pdf" TargetMode="External"/><Relationship Id="rId1" Type="http://schemas.openxmlformats.org/officeDocument/2006/relationships/hyperlink" Target="http://www.toxement.com.co/media/3208/eucoflex-hr-reforzado.pdf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showGridLines="0" showRowColHeaders="0" topLeftCell="A4" zoomScale="82" zoomScaleNormal="82" workbookViewId="0">
      <selection activeCell="C9" sqref="C9 L7:O8"/>
    </sheetView>
  </sheetViews>
  <sheetFormatPr baseColWidth="10" defaultColWidth="0" defaultRowHeight="16.5" zeroHeight="1" x14ac:dyDescent="0.3"/>
  <cols>
    <col min="1" max="1" width="3.85546875" style="7" customWidth="1"/>
    <col min="2" max="2" width="19.140625" style="7" customWidth="1"/>
    <col min="3" max="3" width="36.85546875" style="7" customWidth="1"/>
    <col min="4" max="4" width="47" style="7" customWidth="1"/>
    <col min="5" max="5" width="34.85546875" style="7" customWidth="1"/>
    <col min="6" max="6" width="12.5703125" style="7" customWidth="1"/>
    <col min="7" max="7" width="9" style="7" customWidth="1"/>
    <col min="8" max="8" width="12.140625" style="7" customWidth="1"/>
    <col min="9" max="9" width="7" style="7" customWidth="1"/>
    <col min="10" max="10" width="17" style="7" customWidth="1"/>
    <col min="11" max="11" width="1.85546875" style="18" customWidth="1"/>
    <col min="12" max="12" width="39.42578125" style="5" hidden="1" customWidth="1"/>
    <col min="13" max="13" width="21.42578125" style="5" hidden="1" customWidth="1"/>
    <col min="14" max="14" width="94" style="6" hidden="1" customWidth="1"/>
    <col min="15" max="15" width="32.28515625" style="6" hidden="1" customWidth="1"/>
    <col min="16" max="16" width="22.140625" style="105" hidden="1" customWidth="1"/>
    <col min="17" max="17" width="11.42578125" style="7" hidden="1" customWidth="1"/>
    <col min="18" max="18" width="5.140625" style="7" hidden="1" customWidth="1"/>
    <col min="19" max="19" width="15.140625" style="7" hidden="1" customWidth="1"/>
    <col min="20" max="16384" width="11.42578125" style="7" hidden="1"/>
  </cols>
  <sheetData>
    <row r="1" spans="1:20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50"/>
      <c r="K1" s="4"/>
    </row>
    <row r="2" spans="1:20" ht="86.1" customHeight="1" x14ac:dyDescent="0.3">
      <c r="A2" s="8"/>
      <c r="B2" s="8"/>
      <c r="C2" s="149"/>
      <c r="D2" s="149"/>
      <c r="E2" s="9"/>
      <c r="F2" s="9"/>
      <c r="G2" s="9"/>
      <c r="H2" s="9"/>
      <c r="I2" s="9"/>
      <c r="J2" s="51"/>
      <c r="K2" s="10"/>
      <c r="M2" s="11"/>
      <c r="P2" s="106"/>
    </row>
    <row r="3" spans="1:20" ht="29.1" customHeight="1" x14ac:dyDescent="0.3">
      <c r="A3" s="8"/>
      <c r="B3" s="8"/>
      <c r="C3" s="43"/>
      <c r="D3" s="43"/>
      <c r="E3" s="43"/>
      <c r="F3" s="43"/>
      <c r="G3" s="43"/>
      <c r="H3" s="43"/>
      <c r="I3" s="43"/>
      <c r="J3" s="52"/>
      <c r="K3" s="43"/>
      <c r="M3" s="11"/>
      <c r="P3" s="106"/>
    </row>
    <row r="4" spans="1:20" ht="62.1" customHeight="1" thickBot="1" x14ac:dyDescent="0.35">
      <c r="A4" s="8"/>
      <c r="B4" s="75"/>
      <c r="C4" s="58"/>
      <c r="D4" s="58"/>
      <c r="E4" s="58"/>
      <c r="F4" s="58"/>
      <c r="G4" s="58"/>
      <c r="H4" s="58"/>
      <c r="I4" s="58"/>
      <c r="J4" s="59"/>
      <c r="K4" s="30"/>
      <c r="M4" s="11"/>
      <c r="P4" s="106"/>
    </row>
    <row r="5" spans="1:20" ht="14.45" customHeight="1" thickBot="1" x14ac:dyDescent="0.35">
      <c r="A5" s="8"/>
      <c r="B5" s="75"/>
      <c r="C5" s="66"/>
      <c r="D5" s="66"/>
      <c r="E5" s="66"/>
      <c r="F5" s="66"/>
      <c r="G5" s="66"/>
      <c r="H5" s="66"/>
      <c r="I5" s="66"/>
      <c r="J5" s="67"/>
      <c r="K5" s="43"/>
      <c r="L5" s="14"/>
      <c r="M5" s="15"/>
      <c r="N5" s="16"/>
      <c r="O5" s="16"/>
      <c r="P5" s="106"/>
    </row>
    <row r="6" spans="1:20" ht="27.75" thickBot="1" x14ac:dyDescent="0.35">
      <c r="A6" s="8"/>
      <c r="B6" s="151" t="s">
        <v>0</v>
      </c>
      <c r="C6" s="152"/>
      <c r="D6" s="150" t="s">
        <v>1</v>
      </c>
      <c r="E6" s="150" t="s">
        <v>2</v>
      </c>
      <c r="F6" s="150" t="s">
        <v>3</v>
      </c>
      <c r="G6" s="150"/>
      <c r="H6" s="150" t="s">
        <v>4</v>
      </c>
      <c r="I6" s="150"/>
      <c r="J6" s="123" t="s">
        <v>5</v>
      </c>
      <c r="L6" s="70" t="s">
        <v>0</v>
      </c>
      <c r="M6" s="71" t="s">
        <v>4</v>
      </c>
      <c r="N6" s="72" t="s">
        <v>1</v>
      </c>
      <c r="O6" s="72" t="s">
        <v>2</v>
      </c>
      <c r="P6" s="104" t="s">
        <v>6</v>
      </c>
      <c r="Q6" s="72" t="s">
        <v>33</v>
      </c>
      <c r="S6" s="72" t="s">
        <v>60</v>
      </c>
      <c r="T6" s="72" t="s">
        <v>6</v>
      </c>
    </row>
    <row r="7" spans="1:20" ht="28.5" customHeight="1" thickBot="1" x14ac:dyDescent="0.35">
      <c r="A7" s="8"/>
      <c r="B7" s="153"/>
      <c r="C7" s="154"/>
      <c r="D7" s="150"/>
      <c r="E7" s="150"/>
      <c r="F7" s="150"/>
      <c r="G7" s="150"/>
      <c r="H7" s="150"/>
      <c r="I7" s="150"/>
      <c r="J7" s="123"/>
      <c r="L7" s="19" t="s">
        <v>18</v>
      </c>
      <c r="M7" s="19" t="s">
        <v>19</v>
      </c>
      <c r="N7" s="20" t="s">
        <v>20</v>
      </c>
      <c r="O7" s="20" t="s">
        <v>25</v>
      </c>
      <c r="P7" s="107">
        <v>15.5</v>
      </c>
      <c r="Q7" s="20" t="s">
        <v>37</v>
      </c>
      <c r="S7" s="20" t="s">
        <v>58</v>
      </c>
      <c r="T7" s="20">
        <v>7.5</v>
      </c>
    </row>
    <row r="8" spans="1:20" ht="24.6" customHeight="1" thickBot="1" x14ac:dyDescent="0.35">
      <c r="A8" s="3"/>
      <c r="B8" s="76"/>
      <c r="C8" s="124" t="s">
        <v>81</v>
      </c>
      <c r="D8" s="124"/>
      <c r="E8" s="125"/>
      <c r="F8" s="126" t="s">
        <v>27</v>
      </c>
      <c r="G8" s="127"/>
      <c r="H8" s="127"/>
      <c r="I8" s="127"/>
      <c r="J8" s="128"/>
      <c r="L8" s="19" t="s">
        <v>21</v>
      </c>
      <c r="M8" s="19" t="s">
        <v>15</v>
      </c>
      <c r="N8" s="20" t="s">
        <v>20</v>
      </c>
      <c r="O8" s="20" t="s">
        <v>24</v>
      </c>
      <c r="P8" s="107">
        <v>40</v>
      </c>
      <c r="Q8" s="20" t="s">
        <v>36</v>
      </c>
      <c r="S8" s="20" t="s">
        <v>59</v>
      </c>
      <c r="T8" s="20">
        <v>15</v>
      </c>
    </row>
    <row r="9" spans="1:20" ht="57.6" customHeight="1" thickBot="1" x14ac:dyDescent="0.35">
      <c r="A9" s="3"/>
      <c r="B9" s="77" t="s">
        <v>53</v>
      </c>
      <c r="C9" s="120" t="s">
        <v>18</v>
      </c>
      <c r="D9" s="78" t="str">
        <f>VLOOKUP($C$9,$L$7:$O$8,3,0)</f>
        <v>Membrana de PVC reforzada con poliéster para impermeabilización de piscinas en color azul y estampada (azul y blanca)</v>
      </c>
      <c r="E9" s="21" t="str">
        <f>VLOOKUP($C$9,$L$7:$O$8,4,0)</f>
        <v>15,5 m2 incluyendo traslapos de 10 cm</v>
      </c>
      <c r="F9" s="139">
        <v>300</v>
      </c>
      <c r="G9" s="141" t="s">
        <v>8</v>
      </c>
      <c r="H9" s="137" t="str">
        <f>VLOOKUP(C9,L7:O8,2,0)</f>
        <v>Rollo por 16,5 m2</v>
      </c>
      <c r="I9" s="138"/>
      <c r="J9" s="79">
        <f>ROUNDUP($F$9/VLOOKUP($C$9,$L$7:$P$8,5,0),0)</f>
        <v>20</v>
      </c>
      <c r="L9" s="19" t="s">
        <v>54</v>
      </c>
      <c r="M9" s="19"/>
      <c r="N9" s="85" t="s">
        <v>57</v>
      </c>
      <c r="O9" s="20"/>
      <c r="P9" s="107"/>
      <c r="Q9" s="20" t="s">
        <v>65</v>
      </c>
    </row>
    <row r="10" spans="1:20" ht="66" thickBot="1" x14ac:dyDescent="0.35">
      <c r="A10" s="3"/>
      <c r="B10" s="77" t="s">
        <v>48</v>
      </c>
      <c r="C10" s="27" t="s">
        <v>49</v>
      </c>
      <c r="D10" s="81" t="s">
        <v>50</v>
      </c>
      <c r="E10" s="21" t="s">
        <v>52</v>
      </c>
      <c r="F10" s="140"/>
      <c r="G10" s="142"/>
      <c r="H10" s="143" t="s">
        <v>51</v>
      </c>
      <c r="I10" s="144"/>
      <c r="J10" s="80">
        <f>+F9/48.5</f>
        <v>6.1855670103092786</v>
      </c>
      <c r="L10" s="83" t="s">
        <v>55</v>
      </c>
      <c r="M10" s="83"/>
      <c r="N10" s="86" t="s">
        <v>56</v>
      </c>
      <c r="O10" s="84"/>
      <c r="P10" s="108"/>
      <c r="Q10" s="20" t="s">
        <v>64</v>
      </c>
    </row>
    <row r="11" spans="1:20" ht="17.25" thickBot="1" x14ac:dyDescent="0.35">
      <c r="A11" s="3"/>
      <c r="B11" s="53"/>
      <c r="C11" s="29"/>
      <c r="D11" s="29"/>
      <c r="E11" s="29"/>
      <c r="F11" s="29"/>
      <c r="G11" s="29"/>
      <c r="H11" s="29"/>
      <c r="I11" s="29"/>
      <c r="J11" s="32"/>
    </row>
    <row r="12" spans="1:20" ht="26.45" customHeight="1" x14ac:dyDescent="0.3">
      <c r="A12" s="3"/>
      <c r="B12" s="145" t="s">
        <v>0</v>
      </c>
      <c r="C12" s="146"/>
      <c r="D12" s="129" t="s">
        <v>1</v>
      </c>
      <c r="E12" s="129" t="s">
        <v>2</v>
      </c>
      <c r="F12" s="131" t="s">
        <v>3</v>
      </c>
      <c r="G12" s="132"/>
      <c r="H12" s="131" t="s">
        <v>4</v>
      </c>
      <c r="I12" s="132"/>
      <c r="J12" s="135" t="s">
        <v>5</v>
      </c>
      <c r="L12" s="70" t="s">
        <v>0</v>
      </c>
      <c r="M12" s="72" t="s">
        <v>1</v>
      </c>
      <c r="N12" s="72" t="s">
        <v>33</v>
      </c>
      <c r="O12" s="7"/>
      <c r="P12" s="72" t="s">
        <v>60</v>
      </c>
      <c r="Q12" s="72" t="s">
        <v>6</v>
      </c>
    </row>
    <row r="13" spans="1:20" ht="22.5" customHeight="1" thickBot="1" x14ac:dyDescent="0.35">
      <c r="B13" s="147"/>
      <c r="C13" s="148"/>
      <c r="D13" s="130"/>
      <c r="E13" s="130"/>
      <c r="F13" s="133"/>
      <c r="G13" s="134"/>
      <c r="H13" s="133"/>
      <c r="I13" s="134"/>
      <c r="J13" s="136"/>
      <c r="L13" s="19" t="s">
        <v>54</v>
      </c>
      <c r="M13" s="85" t="s">
        <v>57</v>
      </c>
      <c r="N13" s="20" t="s">
        <v>65</v>
      </c>
      <c r="O13" s="7" t="s">
        <v>75</v>
      </c>
      <c r="P13" s="20" t="str">
        <f>VLOOKUP(C16,L13:O14,4,FALSE)</f>
        <v>Cartucho* 310 ml.</v>
      </c>
      <c r="Q13" s="20">
        <f>IF(P13=O13,7.5,7.75)</f>
        <v>7.75</v>
      </c>
    </row>
    <row r="14" spans="1:20" ht="29.45" customHeight="1" thickBot="1" x14ac:dyDescent="0.35">
      <c r="B14" s="156"/>
      <c r="C14" s="157"/>
      <c r="D14" s="157"/>
      <c r="E14" s="158"/>
      <c r="F14" s="164" t="s">
        <v>72</v>
      </c>
      <c r="G14" s="165"/>
      <c r="H14" s="164" t="s">
        <v>84</v>
      </c>
      <c r="I14" s="165"/>
      <c r="J14" s="166"/>
      <c r="L14" s="83" t="s">
        <v>55</v>
      </c>
      <c r="M14" s="86" t="s">
        <v>73</v>
      </c>
      <c r="N14" s="20" t="s">
        <v>64</v>
      </c>
      <c r="O14" s="7" t="s">
        <v>76</v>
      </c>
      <c r="P14" s="20" t="s">
        <v>59</v>
      </c>
      <c r="Q14" s="20">
        <v>15</v>
      </c>
    </row>
    <row r="15" spans="1:20" ht="30.6" customHeight="1" thickBot="1" x14ac:dyDescent="0.35">
      <c r="B15" s="173" t="s">
        <v>62</v>
      </c>
      <c r="C15" s="82" t="s">
        <v>9</v>
      </c>
      <c r="D15" s="21" t="s">
        <v>22</v>
      </c>
      <c r="E15" s="22" t="s">
        <v>10</v>
      </c>
      <c r="F15" s="159">
        <v>100</v>
      </c>
      <c r="G15" s="161" t="s">
        <v>23</v>
      </c>
      <c r="H15" s="186" t="s">
        <v>11</v>
      </c>
      <c r="I15" s="187"/>
      <c r="J15" s="28">
        <f>ROUNDUP(+F15/3,0)</f>
        <v>34</v>
      </c>
    </row>
    <row r="16" spans="1:20" ht="42" customHeight="1" thickBot="1" x14ac:dyDescent="0.35">
      <c r="B16" s="174"/>
      <c r="C16" s="121" t="s">
        <v>55</v>
      </c>
      <c r="D16" s="87" t="str">
        <f>VLOOKUP(C16,L9:Q10,3,0)</f>
        <v>Sello Elastomerico Hibrido</v>
      </c>
      <c r="E16" s="88" t="s">
        <v>63</v>
      </c>
      <c r="F16" s="160"/>
      <c r="G16" s="162"/>
      <c r="H16" s="159" t="s">
        <v>76</v>
      </c>
      <c r="I16" s="163"/>
      <c r="J16" s="89">
        <f>ROUNDUP(F15/VLOOKUP(C16,L13:Q14,6,FALSE),0)</f>
        <v>7</v>
      </c>
    </row>
    <row r="17" spans="2:12" ht="27" customHeight="1" x14ac:dyDescent="0.3">
      <c r="B17" s="92"/>
      <c r="C17" s="93"/>
      <c r="D17" s="93"/>
      <c r="E17" s="93"/>
      <c r="F17" s="93"/>
      <c r="G17" s="93"/>
      <c r="H17" s="93"/>
      <c r="I17" s="93"/>
      <c r="J17" s="94"/>
      <c r="K17" s="44"/>
    </row>
    <row r="18" spans="2:12" ht="27.95" customHeight="1" x14ac:dyDescent="0.3">
      <c r="B18" s="53"/>
      <c r="C18" s="167"/>
      <c r="D18" s="168"/>
      <c r="E18" s="168"/>
      <c r="F18" s="31" t="s">
        <v>26</v>
      </c>
      <c r="G18" s="29"/>
      <c r="H18" s="29"/>
      <c r="I18" s="29"/>
      <c r="J18" s="32"/>
      <c r="K18" s="29"/>
    </row>
    <row r="19" spans="2:12" x14ac:dyDescent="0.3">
      <c r="B19" s="53"/>
      <c r="C19" s="167"/>
      <c r="D19" s="168"/>
      <c r="E19" s="168"/>
      <c r="F19" s="29"/>
      <c r="G19" s="29"/>
      <c r="H19" s="29"/>
      <c r="I19" s="29"/>
      <c r="J19" s="32"/>
      <c r="K19" s="29"/>
    </row>
    <row r="20" spans="2:12" ht="17.45" customHeight="1" x14ac:dyDescent="0.3">
      <c r="B20" s="53"/>
      <c r="C20" s="91"/>
      <c r="D20" s="25"/>
      <c r="E20" s="25"/>
      <c r="F20" s="188" t="s">
        <v>30</v>
      </c>
      <c r="G20" s="188"/>
      <c r="H20" s="188"/>
      <c r="I20" s="188"/>
      <c r="J20" s="189"/>
      <c r="K20" s="33"/>
    </row>
    <row r="21" spans="2:12" ht="39.75" customHeight="1" x14ac:dyDescent="0.3">
      <c r="B21" s="53"/>
      <c r="C21" s="23"/>
      <c r="D21" s="23"/>
      <c r="E21" s="23"/>
      <c r="F21" s="188"/>
      <c r="G21" s="188"/>
      <c r="H21" s="188"/>
      <c r="I21" s="188"/>
      <c r="J21" s="189"/>
      <c r="K21" s="33"/>
    </row>
    <row r="22" spans="2:12" x14ac:dyDescent="0.3">
      <c r="B22" s="53"/>
      <c r="C22" s="23"/>
      <c r="D22" s="23"/>
      <c r="E22" s="23"/>
      <c r="F22" s="190" t="s">
        <v>29</v>
      </c>
      <c r="G22" s="190"/>
      <c r="H22" s="190"/>
      <c r="I22" s="190"/>
      <c r="J22" s="191"/>
      <c r="K22" s="29"/>
    </row>
    <row r="23" spans="2:12" ht="15.95" customHeight="1" x14ac:dyDescent="0.3">
      <c r="B23" s="53"/>
      <c r="C23" s="23"/>
      <c r="D23" s="23"/>
      <c r="E23" s="23"/>
      <c r="F23" s="23"/>
      <c r="G23" s="23"/>
      <c r="H23" s="23"/>
      <c r="I23" s="23"/>
      <c r="J23" s="55"/>
      <c r="K23" s="24"/>
    </row>
    <row r="24" spans="2:12" x14ac:dyDescent="0.3">
      <c r="B24" s="53"/>
      <c r="C24" s="23"/>
      <c r="D24" s="23"/>
      <c r="E24" s="23"/>
      <c r="F24" s="23"/>
      <c r="G24" s="23"/>
      <c r="H24" s="23"/>
      <c r="I24" s="23"/>
      <c r="J24" s="55"/>
      <c r="K24" s="24"/>
    </row>
    <row r="25" spans="2:12" ht="57" customHeight="1" x14ac:dyDescent="0.3">
      <c r="B25" s="53"/>
      <c r="C25" s="44"/>
      <c r="D25" s="44"/>
      <c r="E25" s="44"/>
      <c r="F25" s="44"/>
      <c r="G25" s="44"/>
      <c r="H25" s="44"/>
      <c r="I25" s="44"/>
      <c r="J25" s="54"/>
      <c r="K25" s="44"/>
    </row>
    <row r="26" spans="2:12" x14ac:dyDescent="0.3">
      <c r="B26" s="53"/>
      <c r="C26" s="167"/>
      <c r="D26" s="168"/>
      <c r="E26" s="168"/>
      <c r="F26" s="168"/>
      <c r="G26" s="168"/>
      <c r="H26" s="60"/>
      <c r="I26" s="168"/>
      <c r="J26" s="169"/>
      <c r="K26" s="155"/>
    </row>
    <row r="27" spans="2:12" x14ac:dyDescent="0.3">
      <c r="B27" s="53"/>
      <c r="C27" s="167"/>
      <c r="D27" s="168"/>
      <c r="E27" s="168"/>
      <c r="F27" s="168"/>
      <c r="G27" s="168"/>
      <c r="H27" s="60"/>
      <c r="I27" s="168"/>
      <c r="J27" s="169"/>
      <c r="K27" s="155"/>
    </row>
    <row r="28" spans="2:12" ht="18" x14ac:dyDescent="0.3">
      <c r="B28" s="53"/>
      <c r="C28" s="91"/>
      <c r="D28" s="25"/>
      <c r="E28" s="25"/>
      <c r="F28" s="35"/>
      <c r="G28" s="60"/>
      <c r="H28" s="35"/>
      <c r="I28" s="35"/>
      <c r="J28" s="56"/>
      <c r="K28" s="26"/>
    </row>
    <row r="29" spans="2:12" ht="35.1" customHeight="1" x14ac:dyDescent="0.3">
      <c r="B29" s="53"/>
      <c r="C29" s="23"/>
      <c r="D29" s="23"/>
      <c r="E29" s="23"/>
      <c r="F29" s="23"/>
      <c r="G29" s="23"/>
      <c r="H29" s="23"/>
      <c r="I29" s="23"/>
      <c r="J29" s="55"/>
      <c r="K29" s="24"/>
      <c r="L29" s="44"/>
    </row>
    <row r="30" spans="2:12" x14ac:dyDescent="0.3">
      <c r="B30" s="53"/>
      <c r="C30" s="23"/>
      <c r="D30" s="23"/>
      <c r="E30" s="23"/>
      <c r="F30" s="23"/>
      <c r="G30" s="23"/>
      <c r="H30" s="23"/>
      <c r="I30" s="23"/>
      <c r="J30" s="55"/>
      <c r="K30" s="24"/>
    </row>
    <row r="31" spans="2:12" x14ac:dyDescent="0.3">
      <c r="B31" s="53"/>
      <c r="C31" s="23"/>
      <c r="D31" s="23"/>
      <c r="E31" s="23"/>
      <c r="F31" s="23"/>
      <c r="G31" s="23"/>
      <c r="H31" s="23"/>
      <c r="I31" s="23"/>
      <c r="J31" s="55"/>
      <c r="K31" s="24"/>
      <c r="L31" s="40"/>
    </row>
    <row r="32" spans="2:12" x14ac:dyDescent="0.3">
      <c r="B32" s="53"/>
      <c r="C32" s="23"/>
      <c r="D32" s="23"/>
      <c r="E32" s="23"/>
      <c r="F32" s="23"/>
      <c r="G32" s="23"/>
      <c r="H32" s="23"/>
      <c r="I32" s="23"/>
      <c r="J32" s="55"/>
      <c r="K32" s="24"/>
      <c r="L32" s="45"/>
    </row>
    <row r="33" spans="2:12" ht="44.25" customHeight="1" x14ac:dyDescent="0.3">
      <c r="B33" s="53"/>
      <c r="C33" s="44"/>
      <c r="D33" s="44"/>
      <c r="E33" s="44"/>
      <c r="F33" s="44"/>
      <c r="G33" s="44"/>
      <c r="H33" s="44"/>
      <c r="I33" s="44"/>
      <c r="J33" s="54"/>
      <c r="K33" s="44"/>
      <c r="L33" s="45"/>
    </row>
    <row r="34" spans="2:12" ht="40.5" customHeight="1" thickBot="1" x14ac:dyDescent="0.35">
      <c r="B34" s="175" t="s">
        <v>31</v>
      </c>
      <c r="C34" s="176"/>
      <c r="D34" s="45"/>
      <c r="E34" s="45"/>
      <c r="F34" s="45"/>
      <c r="G34" s="45"/>
      <c r="H34" s="45"/>
      <c r="I34" s="45"/>
      <c r="J34" s="46"/>
      <c r="K34" s="45"/>
      <c r="L34" s="45"/>
    </row>
    <row r="35" spans="2:12" ht="61.5" customHeight="1" x14ac:dyDescent="0.3">
      <c r="B35" s="177" t="s">
        <v>32</v>
      </c>
      <c r="C35" s="178"/>
      <c r="D35" s="178"/>
      <c r="E35" s="178"/>
      <c r="F35" s="178"/>
      <c r="G35" s="178"/>
      <c r="H35" s="178"/>
      <c r="I35" s="178"/>
      <c r="J35" s="179"/>
      <c r="K35" s="45"/>
      <c r="L35" s="45"/>
    </row>
    <row r="36" spans="2:12" ht="14.45" customHeight="1" x14ac:dyDescent="0.3">
      <c r="B36" s="37" t="s">
        <v>82</v>
      </c>
      <c r="C36" s="29"/>
      <c r="D36" s="38"/>
      <c r="E36" s="38"/>
      <c r="F36" s="38"/>
      <c r="G36" s="38"/>
      <c r="H36" s="38"/>
      <c r="I36" s="38"/>
      <c r="J36" s="39"/>
      <c r="K36" s="45"/>
      <c r="L36" s="45"/>
    </row>
    <row r="37" spans="2:12" ht="14.45" customHeight="1" x14ac:dyDescent="0.3">
      <c r="B37" s="180" t="str">
        <f>HYPERLINK(VLOOKUP(C9,L7:Q8,6,0),VLOOKUP(C9,L7:Q8,6,0))</f>
        <v>http://www.toxement.com.co/media/3155/euco-membrana-piscina-antideslizante.pdf</v>
      </c>
      <c r="C37" s="181"/>
      <c r="D37" s="181"/>
      <c r="E37" s="181"/>
      <c r="F37" s="181"/>
      <c r="G37" s="181"/>
      <c r="H37" s="181"/>
      <c r="I37" s="181"/>
      <c r="J37" s="182"/>
      <c r="K37" s="45"/>
      <c r="L37" s="45"/>
    </row>
    <row r="38" spans="2:12" ht="27" customHeight="1" x14ac:dyDescent="0.3">
      <c r="B38" s="180" t="str">
        <f>HYPERLINK(VLOOKUP(C16,L9:Q10,6,0),VLOOKUP(C16,L9:Q10,6,0))</f>
        <v>http://www.toxement.com.co/media/2869/illbruck-sp523.pdf</v>
      </c>
      <c r="C38" s="181"/>
      <c r="D38" s="181"/>
      <c r="E38" s="181"/>
      <c r="F38" s="181"/>
      <c r="G38" s="181"/>
      <c r="H38" s="181"/>
      <c r="I38" s="181"/>
      <c r="J38" s="182"/>
      <c r="K38" s="41"/>
      <c r="L38" s="42"/>
    </row>
    <row r="39" spans="2:12" ht="18.95" customHeight="1" x14ac:dyDescent="0.3">
      <c r="B39" s="183" t="s">
        <v>34</v>
      </c>
      <c r="C39" s="184"/>
      <c r="D39" s="184"/>
      <c r="E39" s="184"/>
      <c r="F39" s="184"/>
      <c r="G39" s="184"/>
      <c r="H39" s="184"/>
      <c r="I39" s="184"/>
      <c r="J39" s="185"/>
      <c r="K39" s="45"/>
    </row>
    <row r="40" spans="2:12" ht="33.6" customHeight="1" x14ac:dyDescent="0.3">
      <c r="B40" s="170" t="s">
        <v>35</v>
      </c>
      <c r="C40" s="171"/>
      <c r="D40" s="171"/>
      <c r="E40" s="171"/>
      <c r="F40" s="171"/>
      <c r="G40" s="171"/>
      <c r="H40" s="171"/>
      <c r="I40" s="171"/>
      <c r="J40" s="172"/>
      <c r="K40" s="45"/>
    </row>
    <row r="41" spans="2:12" ht="15" customHeight="1" thickBot="1" x14ac:dyDescent="0.35">
      <c r="B41" s="47" t="s">
        <v>83</v>
      </c>
      <c r="C41" s="58"/>
      <c r="D41" s="48"/>
      <c r="E41" s="48"/>
      <c r="F41" s="48"/>
      <c r="G41" s="48"/>
      <c r="H41" s="48"/>
      <c r="I41" s="48"/>
      <c r="J41" s="49"/>
      <c r="K41" s="45"/>
    </row>
    <row r="42" spans="2:12" ht="18" x14ac:dyDescent="0.3">
      <c r="B42" s="92"/>
      <c r="C42" s="95"/>
      <c r="D42" s="96"/>
      <c r="E42" s="96"/>
      <c r="F42" s="97"/>
      <c r="G42" s="98"/>
      <c r="H42" s="97"/>
      <c r="I42" s="97"/>
      <c r="J42" s="99"/>
      <c r="K42" s="45"/>
    </row>
    <row r="43" spans="2:12" x14ac:dyDescent="0.3">
      <c r="B43" s="53"/>
      <c r="C43" s="23"/>
      <c r="D43" s="23"/>
      <c r="E43" s="23"/>
      <c r="F43" s="23"/>
      <c r="G43" s="23"/>
      <c r="H43" s="23"/>
      <c r="I43" s="23"/>
      <c r="J43" s="55"/>
      <c r="K43" s="24"/>
    </row>
    <row r="44" spans="2:12" x14ac:dyDescent="0.3">
      <c r="B44" s="53"/>
      <c r="C44" s="23"/>
      <c r="D44" s="23"/>
      <c r="E44" s="23"/>
      <c r="F44" s="23"/>
      <c r="G44" s="23"/>
      <c r="H44" s="23"/>
      <c r="I44" s="23"/>
      <c r="J44" s="55"/>
      <c r="K44" s="24"/>
    </row>
    <row r="45" spans="2:12" x14ac:dyDescent="0.3">
      <c r="B45" s="53"/>
      <c r="C45" s="23"/>
      <c r="D45" s="23"/>
      <c r="E45" s="23"/>
      <c r="F45" s="23"/>
      <c r="G45" s="23"/>
      <c r="H45" s="23"/>
      <c r="I45" s="23"/>
      <c r="J45" s="55"/>
      <c r="K45" s="24"/>
    </row>
    <row r="46" spans="2:12" x14ac:dyDescent="0.3">
      <c r="B46" s="53"/>
      <c r="C46" s="23"/>
      <c r="D46" s="23"/>
      <c r="E46" s="23"/>
      <c r="F46" s="23"/>
      <c r="G46" s="23"/>
      <c r="H46" s="23"/>
      <c r="I46" s="23"/>
      <c r="J46" s="55"/>
      <c r="K46" s="24"/>
    </row>
    <row r="47" spans="2:12" ht="57" customHeight="1" x14ac:dyDescent="0.3">
      <c r="B47" s="53"/>
      <c r="C47" s="23"/>
      <c r="D47" s="23"/>
      <c r="E47" s="23"/>
      <c r="F47" s="23"/>
      <c r="G47" s="23"/>
      <c r="H47" s="23"/>
      <c r="I47" s="23"/>
      <c r="J47" s="55"/>
      <c r="K47" s="24"/>
    </row>
    <row r="48" spans="2:12" x14ac:dyDescent="0.3">
      <c r="B48" s="53"/>
      <c r="C48" s="23"/>
      <c r="D48" s="23"/>
      <c r="E48" s="23"/>
      <c r="F48" s="23"/>
      <c r="G48" s="23"/>
      <c r="H48" s="23"/>
      <c r="I48" s="23"/>
      <c r="J48" s="55"/>
      <c r="K48" s="24"/>
    </row>
    <row r="49" spans="2:11" x14ac:dyDescent="0.3">
      <c r="B49" s="53"/>
      <c r="C49" s="23"/>
      <c r="D49" s="23"/>
      <c r="E49" s="23"/>
      <c r="F49" s="23"/>
      <c r="G49" s="23"/>
      <c r="H49" s="23"/>
      <c r="I49" s="23"/>
      <c r="J49" s="55"/>
      <c r="K49" s="24"/>
    </row>
    <row r="50" spans="2:11" x14ac:dyDescent="0.3">
      <c r="B50" s="53"/>
      <c r="C50" s="23"/>
      <c r="D50" s="23"/>
      <c r="E50" s="23"/>
      <c r="F50" s="23"/>
      <c r="G50" s="23"/>
      <c r="H50" s="23"/>
      <c r="I50" s="23"/>
      <c r="J50" s="55"/>
      <c r="K50" s="24"/>
    </row>
    <row r="51" spans="2:11" x14ac:dyDescent="0.3">
      <c r="B51" s="53"/>
      <c r="C51" s="29"/>
      <c r="D51" s="29"/>
      <c r="E51" s="29"/>
      <c r="F51" s="29"/>
      <c r="G51" s="29"/>
      <c r="H51" s="29"/>
      <c r="I51" s="29"/>
      <c r="J51" s="32"/>
    </row>
    <row r="52" spans="2:11" x14ac:dyDescent="0.3">
      <c r="B52" s="53"/>
      <c r="C52" s="29"/>
      <c r="D52" s="29"/>
      <c r="E52" s="29"/>
      <c r="F52" s="29"/>
      <c r="G52" s="29"/>
      <c r="H52" s="29"/>
      <c r="I52" s="29"/>
      <c r="J52" s="32"/>
    </row>
    <row r="53" spans="2:11" x14ac:dyDescent="0.3">
      <c r="B53" s="53"/>
      <c r="C53" s="29"/>
      <c r="D53" s="29"/>
      <c r="E53" s="29"/>
      <c r="F53" s="29"/>
      <c r="G53" s="29"/>
      <c r="H53" s="29"/>
      <c r="I53" s="29"/>
      <c r="J53" s="32"/>
    </row>
    <row r="54" spans="2:11" ht="17.25" thickBot="1" x14ac:dyDescent="0.35">
      <c r="B54" s="57"/>
      <c r="C54" s="58"/>
      <c r="D54" s="58"/>
      <c r="E54" s="58"/>
      <c r="F54" s="58"/>
      <c r="G54" s="58"/>
      <c r="H54" s="58"/>
      <c r="I54" s="58"/>
      <c r="J54" s="59"/>
    </row>
    <row r="55" spans="2:11" x14ac:dyDescent="0.3"/>
    <row r="56" spans="2:11" hidden="1" x14ac:dyDescent="0.3"/>
    <row r="57" spans="2:11" hidden="1" x14ac:dyDescent="0.3"/>
    <row r="58" spans="2:11" hidden="1" x14ac:dyDescent="0.3"/>
    <row r="59" spans="2:11" ht="57" hidden="1" customHeight="1" x14ac:dyDescent="0.3"/>
    <row r="60" spans="2:11" hidden="1" x14ac:dyDescent="0.3"/>
    <row r="61" spans="2:11" hidden="1" x14ac:dyDescent="0.3"/>
    <row r="62" spans="2:11" hidden="1" x14ac:dyDescent="0.3"/>
    <row r="63" spans="2:11" hidden="1" x14ac:dyDescent="0.3"/>
    <row r="64" spans="2:11" hidden="1" x14ac:dyDescent="0.3"/>
    <row r="65" hidden="1" x14ac:dyDescent="0.3"/>
    <row r="66" hidden="1" x14ac:dyDescent="0.3"/>
    <row r="67" ht="57" hidden="1" customHeight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</sheetData>
  <sheetProtection sheet="1" objects="1" scenarios="1"/>
  <mergeCells count="44">
    <mergeCell ref="B40:J40"/>
    <mergeCell ref="B15:B16"/>
    <mergeCell ref="B34:C34"/>
    <mergeCell ref="B35:J35"/>
    <mergeCell ref="B37:J37"/>
    <mergeCell ref="B39:J39"/>
    <mergeCell ref="H15:I15"/>
    <mergeCell ref="E18:E19"/>
    <mergeCell ref="F20:J21"/>
    <mergeCell ref="C18:C19"/>
    <mergeCell ref="D18:D19"/>
    <mergeCell ref="B38:J38"/>
    <mergeCell ref="F22:J22"/>
    <mergeCell ref="K26:K27"/>
    <mergeCell ref="B14:E14"/>
    <mergeCell ref="F15:F16"/>
    <mergeCell ref="G15:G16"/>
    <mergeCell ref="H16:I16"/>
    <mergeCell ref="F14:G14"/>
    <mergeCell ref="H14:J14"/>
    <mergeCell ref="C26:C27"/>
    <mergeCell ref="D26:D27"/>
    <mergeCell ref="E26:E27"/>
    <mergeCell ref="F26:G27"/>
    <mergeCell ref="I26:J27"/>
    <mergeCell ref="C2:D2"/>
    <mergeCell ref="D6:D7"/>
    <mergeCell ref="E6:E7"/>
    <mergeCell ref="F6:G7"/>
    <mergeCell ref="H6:I7"/>
    <mergeCell ref="B6:C7"/>
    <mergeCell ref="J6:J7"/>
    <mergeCell ref="C8:E8"/>
    <mergeCell ref="F8:J8"/>
    <mergeCell ref="D12:D13"/>
    <mergeCell ref="E12:E13"/>
    <mergeCell ref="F12:G13"/>
    <mergeCell ref="H12:I13"/>
    <mergeCell ref="J12:J13"/>
    <mergeCell ref="H9:I9"/>
    <mergeCell ref="F9:F10"/>
    <mergeCell ref="G9:G10"/>
    <mergeCell ref="H10:I10"/>
    <mergeCell ref="B12:C13"/>
  </mergeCells>
  <dataValidations count="4">
    <dataValidation type="list" allowBlank="1" showInputMessage="1" showErrorMessage="1" sqref="I42 C28 I28 C20">
      <formula1>#REF!</formula1>
    </dataValidation>
    <dataValidation type="list" allowBlank="1" showInputMessage="1" showErrorMessage="1" sqref="C9">
      <formula1>$L$7:$L$8</formula1>
    </dataValidation>
    <dataValidation type="list" allowBlank="1" showInputMessage="1" showErrorMessage="1" sqref="C16">
      <formula1>$L$13:$L$14</formula1>
    </dataValidation>
    <dataValidation type="list" allowBlank="1" showInputMessage="1" showErrorMessage="1" sqref="H16:I16">
      <formula1>$P$13:$P$14</formula1>
    </dataValidation>
  </dataValidations>
  <hyperlinks>
    <hyperlink ref="F22" r:id="rId1"/>
  </hyperlinks>
  <printOptions horizontalCentered="1"/>
  <pageMargins left="0.70866141732283472" right="0.70866141732283472" top="0.74803149606299213" bottom="0.74803149606299213" header="0.31496062992125984" footer="0.31496062992125984"/>
  <pageSetup scale="47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showGridLines="0" showRowColHeaders="0" topLeftCell="A4" zoomScale="75" zoomScaleNormal="75" workbookViewId="0">
      <selection activeCell="C8" sqref="C8"/>
    </sheetView>
  </sheetViews>
  <sheetFormatPr baseColWidth="10" defaultColWidth="0" defaultRowHeight="16.5" zeroHeight="1" x14ac:dyDescent="0.3"/>
  <cols>
    <col min="1" max="1" width="2.85546875" style="7" customWidth="1"/>
    <col min="2" max="2" width="17.5703125" style="7" bestFit="1" customWidth="1"/>
    <col min="3" max="3" width="43.140625" style="7" customWidth="1"/>
    <col min="4" max="4" width="47" style="7" customWidth="1"/>
    <col min="5" max="5" width="34.85546875" style="7" customWidth="1"/>
    <col min="6" max="6" width="9.42578125" style="7" customWidth="1"/>
    <col min="7" max="7" width="12.42578125" style="7" customWidth="1"/>
    <col min="8" max="8" width="11.140625" style="7" customWidth="1"/>
    <col min="9" max="9" width="7" style="7" customWidth="1"/>
    <col min="10" max="10" width="17" style="7" customWidth="1"/>
    <col min="11" max="11" width="3.140625" style="18" customWidth="1"/>
    <col min="12" max="12" width="10.42578125" style="7" hidden="1" customWidth="1"/>
    <col min="13" max="13" width="21.42578125" style="5" hidden="1" customWidth="1"/>
    <col min="14" max="14" width="22.140625" style="7" hidden="1" customWidth="1"/>
    <col min="15" max="15" width="19.28515625" style="7" hidden="1" customWidth="1"/>
    <col min="16" max="16" width="16.28515625" style="7" hidden="1" customWidth="1"/>
    <col min="17" max="16384" width="11.42578125" style="7" hidden="1"/>
  </cols>
  <sheetData>
    <row r="1" spans="1:17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50"/>
      <c r="K1" s="4"/>
      <c r="L1" s="3"/>
    </row>
    <row r="2" spans="1:17" ht="86.1" customHeight="1" x14ac:dyDescent="0.3">
      <c r="A2" s="8"/>
      <c r="B2" s="8"/>
      <c r="C2" s="149"/>
      <c r="D2" s="149"/>
      <c r="E2" s="9"/>
      <c r="F2" s="9"/>
      <c r="G2" s="9"/>
      <c r="H2" s="9"/>
      <c r="I2" s="9"/>
      <c r="J2" s="51"/>
      <c r="K2" s="10"/>
      <c r="L2" s="9"/>
      <c r="M2" s="11"/>
      <c r="N2" s="12"/>
    </row>
    <row r="3" spans="1:17" ht="29.1" customHeight="1" x14ac:dyDescent="0.3">
      <c r="A3" s="8"/>
      <c r="B3" s="8"/>
      <c r="C3" s="43"/>
      <c r="D3" s="43"/>
      <c r="E3" s="43"/>
      <c r="F3" s="43"/>
      <c r="G3" s="43"/>
      <c r="H3" s="43"/>
      <c r="I3" s="43"/>
      <c r="J3" s="52"/>
      <c r="K3" s="43"/>
      <c r="L3" s="9"/>
      <c r="M3" s="11"/>
      <c r="N3" s="12"/>
    </row>
    <row r="4" spans="1:17" ht="92.45" customHeight="1" thickBot="1" x14ac:dyDescent="0.35">
      <c r="A4" s="8"/>
      <c r="B4" s="75"/>
      <c r="C4" s="58"/>
      <c r="D4" s="58"/>
      <c r="E4" s="58"/>
      <c r="F4" s="58"/>
      <c r="G4" s="58"/>
      <c r="H4" s="58"/>
      <c r="I4" s="58"/>
      <c r="J4" s="59"/>
      <c r="K4" s="30"/>
      <c r="L4" s="9"/>
      <c r="M4" s="11"/>
      <c r="N4" s="12"/>
    </row>
    <row r="5" spans="1:17" ht="15.6" customHeight="1" thickBot="1" x14ac:dyDescent="0.35">
      <c r="A5" s="8"/>
      <c r="B5" s="3"/>
      <c r="C5" s="43"/>
      <c r="D5" s="43"/>
      <c r="E5" s="43"/>
      <c r="F5" s="43"/>
      <c r="G5" s="43"/>
      <c r="H5" s="43"/>
      <c r="I5" s="43"/>
      <c r="J5" s="43"/>
      <c r="K5" s="43"/>
      <c r="L5" s="13"/>
      <c r="M5" s="15"/>
      <c r="N5" s="12"/>
    </row>
    <row r="6" spans="1:17" ht="14.1" customHeight="1" thickBot="1" x14ac:dyDescent="0.35">
      <c r="A6" s="8"/>
      <c r="B6" s="151" t="s">
        <v>0</v>
      </c>
      <c r="C6" s="152"/>
      <c r="D6" s="150" t="s">
        <v>1</v>
      </c>
      <c r="E6" s="150" t="s">
        <v>2</v>
      </c>
      <c r="F6" s="150" t="s">
        <v>3</v>
      </c>
      <c r="G6" s="150"/>
      <c r="H6" s="223" t="s">
        <v>4</v>
      </c>
      <c r="I6" s="223"/>
      <c r="J6" s="123" t="s">
        <v>5</v>
      </c>
      <c r="L6" s="17"/>
      <c r="M6" s="15"/>
      <c r="N6" s="12"/>
    </row>
    <row r="7" spans="1:17" ht="20.100000000000001" customHeight="1" thickBot="1" x14ac:dyDescent="0.35">
      <c r="A7" s="8"/>
      <c r="B7" s="153"/>
      <c r="C7" s="154"/>
      <c r="D7" s="150"/>
      <c r="E7" s="150"/>
      <c r="F7" s="150"/>
      <c r="G7" s="150"/>
      <c r="H7" s="223"/>
      <c r="I7" s="223"/>
      <c r="J7" s="123"/>
      <c r="M7" s="15"/>
      <c r="N7" s="12"/>
    </row>
    <row r="8" spans="1:17" ht="33" customHeight="1" thickBot="1" x14ac:dyDescent="0.35">
      <c r="A8" s="3"/>
      <c r="B8" s="61"/>
      <c r="C8" s="61"/>
      <c r="D8" s="62"/>
      <c r="E8" s="62"/>
      <c r="F8" s="164" t="s">
        <v>27</v>
      </c>
      <c r="G8" s="165"/>
      <c r="H8" s="165"/>
      <c r="I8" s="165"/>
      <c r="J8" s="166"/>
      <c r="N8" s="12"/>
    </row>
    <row r="9" spans="1:17" ht="47.25" customHeight="1" thickBot="1" x14ac:dyDescent="0.35">
      <c r="A9" s="3"/>
      <c r="B9" s="77" t="s">
        <v>53</v>
      </c>
      <c r="C9" s="27" t="s">
        <v>38</v>
      </c>
      <c r="D9" s="21" t="s">
        <v>12</v>
      </c>
      <c r="E9" s="22" t="s">
        <v>24</v>
      </c>
      <c r="F9" s="159">
        <v>200</v>
      </c>
      <c r="G9" s="161" t="s">
        <v>8</v>
      </c>
      <c r="H9" s="202" t="s">
        <v>15</v>
      </c>
      <c r="I9" s="187"/>
      <c r="J9" s="28">
        <f>ROUNDUP(F9/40,0)</f>
        <v>5</v>
      </c>
    </row>
    <row r="10" spans="1:17" ht="25.5" customHeight="1" thickBot="1" x14ac:dyDescent="0.35">
      <c r="A10" s="3"/>
      <c r="B10" s="77" t="s">
        <v>48</v>
      </c>
      <c r="C10" s="27" t="s">
        <v>49</v>
      </c>
      <c r="D10" s="81" t="s">
        <v>50</v>
      </c>
      <c r="E10" s="21" t="s">
        <v>52</v>
      </c>
      <c r="F10" s="194"/>
      <c r="G10" s="198"/>
      <c r="H10" s="143" t="s">
        <v>51</v>
      </c>
      <c r="I10" s="144"/>
      <c r="J10" s="80">
        <f>+F9/48.5</f>
        <v>4.1237113402061851</v>
      </c>
    </row>
    <row r="11" spans="1:17" ht="25.5" customHeight="1" thickBot="1" x14ac:dyDescent="0.35">
      <c r="A11" s="3"/>
      <c r="B11" s="100"/>
      <c r="C11" s="29"/>
      <c r="D11" s="29"/>
      <c r="E11" s="29"/>
      <c r="F11" s="29"/>
      <c r="G11" s="29"/>
      <c r="H11" s="29"/>
      <c r="I11" s="29"/>
      <c r="J11" s="29"/>
    </row>
    <row r="12" spans="1:17" ht="14.1" customHeight="1" x14ac:dyDescent="0.3">
      <c r="A12" s="3"/>
      <c r="B12" s="145" t="s">
        <v>0</v>
      </c>
      <c r="C12" s="146"/>
      <c r="D12" s="129" t="s">
        <v>1</v>
      </c>
      <c r="E12" s="129" t="s">
        <v>2</v>
      </c>
      <c r="F12" s="131" t="s">
        <v>3</v>
      </c>
      <c r="G12" s="132"/>
      <c r="H12" s="131" t="s">
        <v>4</v>
      </c>
      <c r="I12" s="132"/>
      <c r="J12" s="135" t="s">
        <v>5</v>
      </c>
      <c r="L12" s="70" t="s">
        <v>0</v>
      </c>
      <c r="M12" s="72" t="s">
        <v>1</v>
      </c>
      <c r="N12" s="72" t="s">
        <v>33</v>
      </c>
      <c r="P12" s="72" t="s">
        <v>60</v>
      </c>
      <c r="Q12" s="72" t="s">
        <v>6</v>
      </c>
    </row>
    <row r="13" spans="1:17" ht="29.1" customHeight="1" thickBot="1" x14ac:dyDescent="0.35">
      <c r="B13" s="147"/>
      <c r="C13" s="148"/>
      <c r="D13" s="130"/>
      <c r="E13" s="130"/>
      <c r="F13" s="133"/>
      <c r="G13" s="134"/>
      <c r="H13" s="133"/>
      <c r="I13" s="134"/>
      <c r="J13" s="136"/>
      <c r="L13" s="19" t="s">
        <v>54</v>
      </c>
      <c r="M13" s="85" t="s">
        <v>57</v>
      </c>
      <c r="N13" s="20" t="s">
        <v>65</v>
      </c>
      <c r="O13" s="7" t="s">
        <v>75</v>
      </c>
      <c r="P13" s="20" t="str">
        <f>VLOOKUP(C16,L13:O14,4,FALSE)</f>
        <v>Cartucho* 310 ml.</v>
      </c>
      <c r="Q13" s="20">
        <f>IF(P13=O13,7.5,7.75)</f>
        <v>7.75</v>
      </c>
    </row>
    <row r="14" spans="1:17" ht="42" customHeight="1" thickBot="1" x14ac:dyDescent="0.35">
      <c r="B14" s="156"/>
      <c r="C14" s="157"/>
      <c r="D14" s="157"/>
      <c r="E14" s="158"/>
      <c r="F14" s="164" t="s">
        <v>28</v>
      </c>
      <c r="G14" s="165"/>
      <c r="H14" s="164" t="s">
        <v>61</v>
      </c>
      <c r="I14" s="165"/>
      <c r="J14" s="166"/>
      <c r="K14" s="34"/>
      <c r="L14" s="83" t="s">
        <v>55</v>
      </c>
      <c r="M14" s="86" t="s">
        <v>73</v>
      </c>
      <c r="N14" s="20" t="s">
        <v>64</v>
      </c>
      <c r="O14" s="7" t="s">
        <v>76</v>
      </c>
      <c r="P14" s="20" t="s">
        <v>59</v>
      </c>
      <c r="Q14" s="20">
        <v>15</v>
      </c>
    </row>
    <row r="15" spans="1:17" ht="27" customHeight="1" thickBot="1" x14ac:dyDescent="0.35">
      <c r="B15" s="173" t="s">
        <v>62</v>
      </c>
      <c r="C15" s="82" t="s">
        <v>9</v>
      </c>
      <c r="D15" s="21" t="s">
        <v>22</v>
      </c>
      <c r="E15" s="22" t="s">
        <v>10</v>
      </c>
      <c r="F15" s="159">
        <v>100</v>
      </c>
      <c r="G15" s="161" t="s">
        <v>23</v>
      </c>
      <c r="H15" s="186" t="s">
        <v>11</v>
      </c>
      <c r="I15" s="187"/>
      <c r="J15" s="28">
        <f>ROUNDUP(+F15/3,0)</f>
        <v>34</v>
      </c>
      <c r="K15" s="155"/>
      <c r="L15" s="70" t="s">
        <v>0</v>
      </c>
      <c r="M15" s="72" t="s">
        <v>1</v>
      </c>
      <c r="N15" s="72" t="s">
        <v>33</v>
      </c>
      <c r="P15" s="72" t="s">
        <v>60</v>
      </c>
      <c r="Q15" s="72" t="s">
        <v>6</v>
      </c>
    </row>
    <row r="16" spans="1:17" ht="27.95" customHeight="1" thickBot="1" x14ac:dyDescent="0.35">
      <c r="B16" s="195"/>
      <c r="C16" s="122" t="s">
        <v>55</v>
      </c>
      <c r="D16" s="21" t="str">
        <f>VLOOKUP(C16,L16:N17,2,0)</f>
        <v>Sello Elastomerico Hibrido</v>
      </c>
      <c r="E16" s="22" t="s">
        <v>63</v>
      </c>
      <c r="F16" s="194"/>
      <c r="G16" s="198"/>
      <c r="H16" s="196" t="s">
        <v>59</v>
      </c>
      <c r="I16" s="197"/>
      <c r="J16" s="79">
        <f>ROUNDUP(F15/VLOOKUP(C16,L13:Q14,6,0),0)</f>
        <v>7</v>
      </c>
      <c r="K16" s="155"/>
      <c r="L16" s="19" t="s">
        <v>54</v>
      </c>
      <c r="M16" s="85" t="s">
        <v>57</v>
      </c>
      <c r="N16" s="20" t="s">
        <v>65</v>
      </c>
      <c r="P16" s="20" t="s">
        <v>58</v>
      </c>
      <c r="Q16" s="20">
        <v>7.5</v>
      </c>
    </row>
    <row r="17" spans="2:17" ht="25.5" customHeight="1" x14ac:dyDescent="0.3">
      <c r="B17" s="53"/>
      <c r="C17" s="167"/>
      <c r="D17" s="168"/>
      <c r="E17" s="168"/>
      <c r="F17" s="168"/>
      <c r="G17" s="168"/>
      <c r="H17" s="74"/>
      <c r="I17" s="168"/>
      <c r="J17" s="169"/>
      <c r="K17" s="26"/>
      <c r="L17" s="83" t="s">
        <v>55</v>
      </c>
      <c r="M17" s="86" t="s">
        <v>56</v>
      </c>
      <c r="N17" s="20" t="s">
        <v>64</v>
      </c>
      <c r="P17" s="20" t="s">
        <v>59</v>
      </c>
      <c r="Q17" s="20">
        <v>15</v>
      </c>
    </row>
    <row r="18" spans="2:17" x14ac:dyDescent="0.3">
      <c r="B18" s="53"/>
      <c r="C18" s="167"/>
      <c r="D18" s="168"/>
      <c r="E18" s="168"/>
      <c r="F18" s="168"/>
      <c r="G18" s="168"/>
      <c r="H18" s="74"/>
      <c r="I18" s="168"/>
      <c r="J18" s="169"/>
      <c r="K18" s="24"/>
    </row>
    <row r="19" spans="2:17" ht="18" x14ac:dyDescent="0.3">
      <c r="B19" s="53"/>
      <c r="C19" s="91"/>
      <c r="D19" s="25"/>
      <c r="E19" s="25"/>
      <c r="F19" s="31" t="s">
        <v>26</v>
      </c>
      <c r="G19" s="29"/>
      <c r="H19" s="29"/>
      <c r="I19" s="29"/>
      <c r="J19" s="32"/>
      <c r="K19" s="24"/>
    </row>
    <row r="20" spans="2:17" ht="18.95" customHeight="1" x14ac:dyDescent="0.3">
      <c r="B20" s="53"/>
      <c r="C20" s="23"/>
      <c r="D20" s="23"/>
      <c r="E20" s="23"/>
      <c r="F20" s="29"/>
      <c r="G20" s="29"/>
      <c r="H20" s="29"/>
      <c r="I20" s="29"/>
      <c r="J20" s="32"/>
      <c r="K20" s="24"/>
    </row>
    <row r="21" spans="2:17" ht="15.95" customHeight="1" x14ac:dyDescent="0.3">
      <c r="B21" s="53"/>
      <c r="C21" s="23"/>
      <c r="D21" s="23"/>
      <c r="E21" s="23"/>
      <c r="F21" s="188" t="s">
        <v>40</v>
      </c>
      <c r="G21" s="188"/>
      <c r="H21" s="188"/>
      <c r="I21" s="188"/>
      <c r="J21" s="189"/>
      <c r="K21" s="24"/>
    </row>
    <row r="22" spans="2:17" ht="44.25" customHeight="1" x14ac:dyDescent="0.3">
      <c r="B22" s="53"/>
      <c r="C22" s="23"/>
      <c r="D22" s="23"/>
      <c r="E22" s="23"/>
      <c r="F22" s="188"/>
      <c r="G22" s="188"/>
      <c r="H22" s="188"/>
      <c r="I22" s="188"/>
      <c r="J22" s="189"/>
      <c r="K22" s="34"/>
    </row>
    <row r="23" spans="2:17" ht="33.6" customHeight="1" x14ac:dyDescent="0.3">
      <c r="B23" s="53"/>
      <c r="C23" s="23"/>
      <c r="D23" s="23"/>
      <c r="E23" s="23"/>
      <c r="F23" s="192" t="s">
        <v>39</v>
      </c>
      <c r="G23" s="192"/>
      <c r="H23" s="192"/>
      <c r="I23" s="192"/>
      <c r="J23" s="193"/>
      <c r="K23" s="155"/>
    </row>
    <row r="24" spans="2:17" ht="18" x14ac:dyDescent="0.3">
      <c r="B24" s="53"/>
      <c r="C24" s="34"/>
      <c r="D24" s="34"/>
      <c r="E24" s="34"/>
      <c r="F24" s="23"/>
      <c r="G24" s="23"/>
      <c r="H24" s="23"/>
      <c r="I24" s="23"/>
      <c r="J24" s="55"/>
      <c r="K24" s="155"/>
    </row>
    <row r="25" spans="2:17" x14ac:dyDescent="0.3">
      <c r="B25" s="53"/>
      <c r="C25" s="167"/>
      <c r="D25" s="168"/>
      <c r="E25" s="168"/>
      <c r="F25" s="168"/>
      <c r="G25" s="168"/>
      <c r="H25" s="74"/>
      <c r="I25" s="168"/>
      <c r="J25" s="169"/>
      <c r="K25" s="26"/>
    </row>
    <row r="26" spans="2:17" x14ac:dyDescent="0.3">
      <c r="B26" s="53"/>
      <c r="C26" s="167"/>
      <c r="D26" s="168"/>
      <c r="E26" s="168"/>
      <c r="F26" s="168"/>
      <c r="G26" s="168"/>
      <c r="H26" s="74"/>
      <c r="I26" s="168"/>
      <c r="J26" s="169"/>
      <c r="K26" s="24"/>
    </row>
    <row r="27" spans="2:17" ht="35.1" customHeight="1" x14ac:dyDescent="0.3">
      <c r="B27" s="53"/>
      <c r="C27" s="91"/>
      <c r="D27" s="25"/>
      <c r="E27" s="25"/>
      <c r="F27" s="90"/>
      <c r="G27" s="74"/>
      <c r="H27" s="90"/>
      <c r="I27" s="90"/>
      <c r="J27" s="56"/>
      <c r="K27" s="24"/>
    </row>
    <row r="28" spans="2:17" x14ac:dyDescent="0.3">
      <c r="B28" s="53"/>
      <c r="C28" s="23"/>
      <c r="D28" s="23"/>
      <c r="E28" s="23"/>
      <c r="F28" s="23"/>
      <c r="G28" s="23"/>
      <c r="H28" s="23"/>
      <c r="I28" s="23"/>
      <c r="J28" s="55"/>
      <c r="K28" s="24"/>
    </row>
    <row r="29" spans="2:17" x14ac:dyDescent="0.3">
      <c r="B29" s="53"/>
      <c r="C29" s="23"/>
      <c r="D29" s="23"/>
      <c r="E29" s="23"/>
      <c r="F29" s="23"/>
      <c r="G29" s="23"/>
      <c r="H29" s="23"/>
      <c r="I29" s="23"/>
      <c r="J29" s="55"/>
      <c r="K29" s="24"/>
    </row>
    <row r="30" spans="2:17" ht="18" x14ac:dyDescent="0.3">
      <c r="B30" s="53"/>
      <c r="C30" s="23"/>
      <c r="D30" s="23"/>
      <c r="E30" s="23"/>
      <c r="F30" s="23"/>
      <c r="G30" s="23"/>
      <c r="H30" s="23"/>
      <c r="I30" s="23"/>
      <c r="J30" s="55"/>
      <c r="K30" s="34"/>
    </row>
    <row r="31" spans="2:17" ht="57" customHeight="1" x14ac:dyDescent="0.3">
      <c r="B31" s="53"/>
      <c r="C31" s="23"/>
      <c r="D31" s="23"/>
      <c r="E31" s="23"/>
      <c r="F31" s="23"/>
      <c r="G31" s="23"/>
      <c r="H31" s="23"/>
      <c r="I31" s="23"/>
      <c r="J31" s="55"/>
      <c r="K31" s="155"/>
    </row>
    <row r="32" spans="2:17" ht="18" x14ac:dyDescent="0.3">
      <c r="B32" s="53"/>
      <c r="C32" s="34"/>
      <c r="D32" s="34"/>
      <c r="E32" s="34"/>
      <c r="F32" s="34"/>
      <c r="G32" s="34"/>
      <c r="H32" s="34"/>
      <c r="I32" s="34"/>
      <c r="J32" s="65"/>
      <c r="K32" s="155"/>
    </row>
    <row r="33" spans="2:11" x14ac:dyDescent="0.3">
      <c r="B33" s="53"/>
      <c r="C33" s="90"/>
      <c r="D33" s="74"/>
      <c r="E33" s="74"/>
      <c r="F33" s="168"/>
      <c r="G33" s="168"/>
      <c r="H33" s="74"/>
      <c r="I33" s="168"/>
      <c r="J33" s="169"/>
      <c r="K33" s="26"/>
    </row>
    <row r="34" spans="2:11" ht="8.25" customHeight="1" x14ac:dyDescent="0.3">
      <c r="B34" s="53"/>
      <c r="C34" s="23"/>
      <c r="D34" s="23"/>
      <c r="E34" s="23"/>
      <c r="F34" s="23"/>
      <c r="G34" s="23"/>
      <c r="H34" s="23"/>
      <c r="I34" s="23"/>
      <c r="J34" s="55"/>
      <c r="K34" s="155"/>
    </row>
    <row r="35" spans="2:11" ht="29.25" customHeight="1" thickBot="1" x14ac:dyDescent="0.35">
      <c r="B35" s="101" t="s">
        <v>31</v>
      </c>
      <c r="C35" s="102"/>
      <c r="D35" s="102"/>
      <c r="E35" s="102"/>
      <c r="F35" s="102"/>
      <c r="G35" s="102"/>
      <c r="H35" s="102"/>
      <c r="I35" s="102"/>
      <c r="J35" s="103"/>
      <c r="K35" s="155"/>
    </row>
    <row r="36" spans="2:11" ht="35.450000000000003" customHeight="1" x14ac:dyDescent="0.3">
      <c r="B36" s="199" t="s">
        <v>32</v>
      </c>
      <c r="C36" s="200"/>
      <c r="D36" s="200"/>
      <c r="E36" s="200"/>
      <c r="F36" s="200"/>
      <c r="G36" s="200"/>
      <c r="H36" s="200"/>
      <c r="I36" s="200"/>
      <c r="J36" s="201"/>
      <c r="K36" s="26"/>
    </row>
    <row r="37" spans="2:11" ht="14.1" customHeight="1" x14ac:dyDescent="0.3">
      <c r="B37" s="183" t="s">
        <v>82</v>
      </c>
      <c r="C37" s="184"/>
      <c r="D37" s="38"/>
      <c r="E37" s="38"/>
      <c r="F37" s="38"/>
      <c r="G37" s="38"/>
      <c r="H37" s="38"/>
      <c r="I37" s="38"/>
      <c r="J37" s="39"/>
      <c r="K37" s="24"/>
    </row>
    <row r="38" spans="2:11" ht="20.100000000000001" customHeight="1" x14ac:dyDescent="0.3">
      <c r="B38" s="180" t="s">
        <v>42</v>
      </c>
      <c r="C38" s="181"/>
      <c r="D38" s="181"/>
      <c r="E38" s="181"/>
      <c r="F38" s="181"/>
      <c r="G38" s="181"/>
      <c r="H38" s="181"/>
      <c r="I38" s="181"/>
      <c r="J38" s="182"/>
      <c r="K38" s="24"/>
    </row>
    <row r="39" spans="2:11" x14ac:dyDescent="0.3">
      <c r="B39" s="180" t="str">
        <f>HYPERLINK(VLOOKUP(C16,L16:N17,3,0),VLOOKUP(C16,L16:N17,3,0))</f>
        <v>http://www.toxement.com.co/media/2869/illbruck-sp523.pdf</v>
      </c>
      <c r="C39" s="181"/>
      <c r="D39" s="181"/>
      <c r="E39" s="181"/>
      <c r="F39" s="181"/>
      <c r="G39" s="181"/>
      <c r="H39" s="181"/>
      <c r="I39" s="181"/>
      <c r="J39" s="182"/>
      <c r="K39" s="24"/>
    </row>
    <row r="40" spans="2:11" ht="14.45" customHeight="1" x14ac:dyDescent="0.3">
      <c r="B40" s="183" t="s">
        <v>34</v>
      </c>
      <c r="C40" s="184"/>
      <c r="D40" s="184"/>
      <c r="E40" s="184"/>
      <c r="F40" s="184"/>
      <c r="G40" s="184"/>
      <c r="H40" s="184"/>
      <c r="I40" s="184"/>
      <c r="J40" s="185"/>
      <c r="K40" s="24"/>
    </row>
    <row r="41" spans="2:11" ht="30" customHeight="1" x14ac:dyDescent="0.3">
      <c r="B41" s="170" t="s">
        <v>41</v>
      </c>
      <c r="C41" s="171"/>
      <c r="D41" s="171"/>
      <c r="E41" s="171"/>
      <c r="F41" s="171"/>
      <c r="G41" s="171"/>
      <c r="H41" s="171"/>
      <c r="I41" s="171"/>
      <c r="J41" s="172"/>
      <c r="K41" s="24"/>
    </row>
    <row r="42" spans="2:11" ht="14.45" customHeight="1" thickBot="1" x14ac:dyDescent="0.35">
      <c r="B42" s="111" t="s">
        <v>83</v>
      </c>
      <c r="C42" s="109"/>
      <c r="D42" s="109"/>
      <c r="E42" s="109"/>
      <c r="F42" s="109"/>
      <c r="G42" s="109"/>
      <c r="H42" s="109"/>
      <c r="I42" s="109"/>
      <c r="J42" s="110"/>
      <c r="K42" s="24"/>
    </row>
    <row r="43" spans="2:11" x14ac:dyDescent="0.3">
      <c r="B43" s="92"/>
      <c r="C43" s="68"/>
      <c r="D43" s="68"/>
      <c r="E43" s="68"/>
      <c r="F43" s="68"/>
      <c r="G43" s="68"/>
      <c r="H43" s="68"/>
      <c r="I43" s="68"/>
      <c r="J43" s="69"/>
      <c r="K43" s="24"/>
    </row>
    <row r="44" spans="2:11" x14ac:dyDescent="0.3">
      <c r="B44" s="53"/>
      <c r="C44" s="23"/>
      <c r="D44" s="23"/>
      <c r="E44" s="23"/>
      <c r="F44" s="23"/>
      <c r="G44" s="23"/>
      <c r="H44" s="23"/>
      <c r="I44" s="23"/>
      <c r="J44" s="55"/>
      <c r="K44" s="24"/>
    </row>
    <row r="45" spans="2:11" x14ac:dyDescent="0.3">
      <c r="B45" s="53"/>
      <c r="C45" s="23"/>
      <c r="D45" s="23"/>
      <c r="E45" s="23"/>
      <c r="F45" s="23"/>
      <c r="G45" s="23"/>
      <c r="H45" s="23"/>
      <c r="I45" s="23"/>
      <c r="J45" s="55"/>
    </row>
    <row r="46" spans="2:11" x14ac:dyDescent="0.3">
      <c r="B46" s="53"/>
      <c r="C46" s="23"/>
      <c r="D46" s="23"/>
      <c r="E46" s="23"/>
      <c r="F46" s="23"/>
      <c r="G46" s="23"/>
      <c r="H46" s="23"/>
      <c r="I46" s="23"/>
      <c r="J46" s="55"/>
    </row>
    <row r="47" spans="2:11" x14ac:dyDescent="0.3">
      <c r="B47" s="53"/>
      <c r="C47" s="29"/>
      <c r="D47" s="29"/>
      <c r="E47" s="29"/>
      <c r="F47" s="29"/>
      <c r="G47" s="29"/>
      <c r="H47" s="29"/>
      <c r="I47" s="29"/>
      <c r="J47" s="32"/>
    </row>
    <row r="48" spans="2:11" x14ac:dyDescent="0.3">
      <c r="B48" s="53"/>
      <c r="C48" s="29"/>
      <c r="D48" s="29"/>
      <c r="E48" s="29"/>
      <c r="F48" s="29"/>
      <c r="G48" s="29"/>
      <c r="H48" s="29"/>
      <c r="I48" s="29"/>
      <c r="J48" s="32"/>
    </row>
    <row r="49" spans="2:10" x14ac:dyDescent="0.3">
      <c r="B49" s="53"/>
      <c r="C49" s="29"/>
      <c r="D49" s="29"/>
      <c r="E49" s="29"/>
      <c r="F49" s="29"/>
      <c r="G49" s="29"/>
      <c r="H49" s="29"/>
      <c r="I49" s="29"/>
      <c r="J49" s="32"/>
    </row>
    <row r="50" spans="2:10" ht="57" customHeight="1" x14ac:dyDescent="0.3">
      <c r="B50" s="53"/>
      <c r="C50" s="29"/>
      <c r="D50" s="29"/>
      <c r="E50" s="29"/>
      <c r="F50" s="29"/>
      <c r="G50" s="29"/>
      <c r="H50" s="29"/>
      <c r="I50" s="29"/>
      <c r="J50" s="32"/>
    </row>
    <row r="51" spans="2:10" x14ac:dyDescent="0.3">
      <c r="B51" s="53"/>
      <c r="C51" s="29"/>
      <c r="D51" s="29"/>
      <c r="E51" s="29"/>
      <c r="F51" s="29"/>
      <c r="G51" s="29"/>
      <c r="H51" s="29"/>
      <c r="I51" s="29"/>
      <c r="J51" s="32"/>
    </row>
    <row r="52" spans="2:10" x14ac:dyDescent="0.3">
      <c r="B52" s="53"/>
      <c r="C52" s="29"/>
      <c r="D52" s="29"/>
      <c r="E52" s="29"/>
      <c r="F52" s="29"/>
      <c r="G52" s="29"/>
      <c r="H52" s="29"/>
      <c r="I52" s="29"/>
      <c r="J52" s="32"/>
    </row>
    <row r="53" spans="2:10" x14ac:dyDescent="0.3">
      <c r="B53" s="53"/>
      <c r="C53" s="29"/>
      <c r="D53" s="29"/>
      <c r="E53" s="29"/>
      <c r="F53" s="29"/>
      <c r="G53" s="29"/>
      <c r="H53" s="29"/>
      <c r="I53" s="29"/>
      <c r="J53" s="32"/>
    </row>
    <row r="54" spans="2:10" x14ac:dyDescent="0.3">
      <c r="B54" s="53"/>
      <c r="C54" s="29"/>
      <c r="D54" s="29"/>
      <c r="E54" s="29"/>
      <c r="F54" s="29"/>
      <c r="G54" s="29"/>
      <c r="H54" s="29"/>
      <c r="I54" s="29"/>
      <c r="J54" s="32"/>
    </row>
    <row r="55" spans="2:10" ht="17.25" thickBot="1" x14ac:dyDescent="0.35">
      <c r="B55" s="57"/>
      <c r="C55" s="58"/>
      <c r="D55" s="58"/>
      <c r="E55" s="58"/>
      <c r="F55" s="58"/>
      <c r="G55" s="58"/>
      <c r="H55" s="58"/>
      <c r="I55" s="58"/>
      <c r="J55" s="59"/>
    </row>
    <row r="56" spans="2:10" x14ac:dyDescent="0.3"/>
    <row r="57" spans="2:10" hidden="1" x14ac:dyDescent="0.3"/>
    <row r="58" spans="2:10" hidden="1" x14ac:dyDescent="0.3"/>
    <row r="59" spans="2:10" hidden="1" x14ac:dyDescent="0.3"/>
    <row r="60" spans="2:10" hidden="1" x14ac:dyDescent="0.3"/>
    <row r="61" spans="2:10" ht="57" hidden="1" customHeight="1" x14ac:dyDescent="0.3"/>
    <row r="62" spans="2:10" hidden="1" x14ac:dyDescent="0.3"/>
    <row r="63" spans="2:10" hidden="1" x14ac:dyDescent="0.3"/>
    <row r="64" spans="2:10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</sheetData>
  <sheetProtection sheet="1" objects="1" scenarios="1"/>
  <mergeCells count="50">
    <mergeCell ref="B37:C37"/>
    <mergeCell ref="C2:D2"/>
    <mergeCell ref="D6:D7"/>
    <mergeCell ref="E6:E7"/>
    <mergeCell ref="F6:G7"/>
    <mergeCell ref="D12:D13"/>
    <mergeCell ref="F12:G13"/>
    <mergeCell ref="H12:I13"/>
    <mergeCell ref="H6:I7"/>
    <mergeCell ref="J6:J7"/>
    <mergeCell ref="C17:C18"/>
    <mergeCell ref="D17:D18"/>
    <mergeCell ref="E17:E18"/>
    <mergeCell ref="F17:G18"/>
    <mergeCell ref="I17:J18"/>
    <mergeCell ref="H9:I9"/>
    <mergeCell ref="J12:J13"/>
    <mergeCell ref="H15:I15"/>
    <mergeCell ref="K15:K16"/>
    <mergeCell ref="B36:J36"/>
    <mergeCell ref="B38:J38"/>
    <mergeCell ref="B39:J39"/>
    <mergeCell ref="B40:J40"/>
    <mergeCell ref="F21:J22"/>
    <mergeCell ref="K34:K35"/>
    <mergeCell ref="F33:G33"/>
    <mergeCell ref="I33:J33"/>
    <mergeCell ref="K31:K32"/>
    <mergeCell ref="K23:K24"/>
    <mergeCell ref="C25:C26"/>
    <mergeCell ref="D25:D26"/>
    <mergeCell ref="E25:E26"/>
    <mergeCell ref="F25:G26"/>
    <mergeCell ref="I25:J26"/>
    <mergeCell ref="B41:J41"/>
    <mergeCell ref="F23:J23"/>
    <mergeCell ref="F9:F10"/>
    <mergeCell ref="H10:I10"/>
    <mergeCell ref="B6:C7"/>
    <mergeCell ref="B12:C13"/>
    <mergeCell ref="B14:E14"/>
    <mergeCell ref="F14:G14"/>
    <mergeCell ref="H14:J14"/>
    <mergeCell ref="B15:B16"/>
    <mergeCell ref="F15:F16"/>
    <mergeCell ref="H16:I16"/>
    <mergeCell ref="G15:G16"/>
    <mergeCell ref="E12:E13"/>
    <mergeCell ref="G9:G10"/>
    <mergeCell ref="F8:J8"/>
  </mergeCells>
  <dataValidations count="3">
    <dataValidation type="list" allowBlank="1" showInputMessage="1" showErrorMessage="1" sqref="I27 C19">
      <formula1>#REF!</formula1>
    </dataValidation>
    <dataValidation type="list" allowBlank="1" showInputMessage="1" showErrorMessage="1" sqref="H16:I16">
      <formula1>$P$7:$P$8</formula1>
    </dataValidation>
    <dataValidation type="list" allowBlank="1" showInputMessage="1" showErrorMessage="1" sqref="C16">
      <formula1>$L$13:$L$14</formula1>
    </dataValidation>
  </dataValidations>
  <hyperlinks>
    <hyperlink ref="F23" r:id="rId1"/>
    <hyperlink ref="B38" r:id="rId2"/>
  </hyperlink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showGridLines="0" showRowColHeaders="0" zoomScale="75" zoomScaleNormal="75" workbookViewId="0">
      <selection activeCell="J19" sqref="J19"/>
    </sheetView>
  </sheetViews>
  <sheetFormatPr baseColWidth="10" defaultColWidth="0" defaultRowHeight="16.5" zeroHeight="1" x14ac:dyDescent="0.3"/>
  <cols>
    <col min="1" max="1" width="2.42578125" style="7" customWidth="1"/>
    <col min="2" max="2" width="18.42578125" style="7" customWidth="1"/>
    <col min="3" max="3" width="33.140625" style="7" customWidth="1"/>
    <col min="4" max="4" width="47" style="7" customWidth="1"/>
    <col min="5" max="5" width="35.7109375" style="7" customWidth="1"/>
    <col min="6" max="6" width="9.42578125" style="7" customWidth="1"/>
    <col min="7" max="7" width="12.42578125" style="7" customWidth="1"/>
    <col min="8" max="8" width="15.42578125" style="7" customWidth="1"/>
    <col min="9" max="9" width="7" style="7" customWidth="1"/>
    <col min="10" max="10" width="17" style="7" customWidth="1"/>
    <col min="11" max="11" width="2.85546875" style="18" customWidth="1"/>
    <col min="12" max="12" width="10.42578125" style="7" hidden="1" customWidth="1"/>
    <col min="13" max="16384" width="11.42578125" style="7" hidden="1"/>
  </cols>
  <sheetData>
    <row r="1" spans="1:17" ht="16.350000000000001" customHeight="1" x14ac:dyDescent="0.3">
      <c r="A1" s="1"/>
      <c r="B1" s="1"/>
      <c r="C1" s="1"/>
      <c r="D1" s="2"/>
      <c r="E1" s="2"/>
      <c r="F1" s="2"/>
      <c r="G1" s="2"/>
      <c r="H1" s="2"/>
      <c r="I1" s="2"/>
      <c r="J1" s="50"/>
      <c r="K1" s="4"/>
      <c r="L1" s="3"/>
    </row>
    <row r="2" spans="1:17" ht="86.1" customHeight="1" x14ac:dyDescent="0.3">
      <c r="A2" s="8"/>
      <c r="B2" s="8"/>
      <c r="C2" s="149"/>
      <c r="D2" s="149"/>
      <c r="E2" s="9"/>
      <c r="F2" s="9"/>
      <c r="G2" s="9"/>
      <c r="H2" s="9"/>
      <c r="I2" s="9"/>
      <c r="J2" s="51"/>
      <c r="K2" s="10"/>
      <c r="L2" s="9"/>
    </row>
    <row r="3" spans="1:17" ht="29.1" customHeight="1" x14ac:dyDescent="0.3">
      <c r="A3" s="8"/>
      <c r="B3" s="8"/>
      <c r="C3" s="43"/>
      <c r="D3" s="43"/>
      <c r="E3" s="43"/>
      <c r="F3" s="43"/>
      <c r="G3" s="43"/>
      <c r="H3" s="43"/>
      <c r="I3" s="43"/>
      <c r="J3" s="52"/>
      <c r="K3" s="43"/>
      <c r="L3" s="9"/>
    </row>
    <row r="4" spans="1:17" ht="86.45" customHeight="1" thickBot="1" x14ac:dyDescent="0.35">
      <c r="A4" s="8"/>
      <c r="B4" s="75"/>
      <c r="C4" s="58"/>
      <c r="D4" s="58"/>
      <c r="E4" s="58"/>
      <c r="F4" s="58"/>
      <c r="G4" s="58"/>
      <c r="H4" s="58"/>
      <c r="I4" s="58"/>
      <c r="J4" s="59"/>
      <c r="K4" s="30"/>
      <c r="L4" s="9"/>
    </row>
    <row r="5" spans="1:17" ht="14.45" customHeight="1" x14ac:dyDescent="0.3">
      <c r="A5" s="8"/>
      <c r="B5" s="1"/>
      <c r="C5" s="63"/>
      <c r="D5" s="63"/>
      <c r="E5" s="63"/>
      <c r="F5" s="63"/>
      <c r="G5" s="63"/>
      <c r="H5" s="63"/>
      <c r="I5" s="63"/>
      <c r="J5" s="64"/>
      <c r="K5" s="43"/>
      <c r="L5" s="13"/>
    </row>
    <row r="6" spans="1:17" ht="15" customHeight="1" thickBot="1" x14ac:dyDescent="0.35">
      <c r="A6" s="8"/>
      <c r="B6" s="209" t="s">
        <v>0</v>
      </c>
      <c r="C6" s="210"/>
      <c r="D6" s="130" t="s">
        <v>1</v>
      </c>
      <c r="E6" s="130" t="s">
        <v>2</v>
      </c>
      <c r="F6" s="130" t="s">
        <v>3</v>
      </c>
      <c r="G6" s="130"/>
      <c r="H6" s="130" t="s">
        <v>4</v>
      </c>
      <c r="I6" s="130"/>
      <c r="J6" s="136" t="s">
        <v>5</v>
      </c>
      <c r="L6" s="17"/>
    </row>
    <row r="7" spans="1:17" ht="20.100000000000001" customHeight="1" thickBot="1" x14ac:dyDescent="0.35">
      <c r="A7" s="8"/>
      <c r="B7" s="153"/>
      <c r="C7" s="154"/>
      <c r="D7" s="150"/>
      <c r="E7" s="150"/>
      <c r="F7" s="150"/>
      <c r="G7" s="150"/>
      <c r="H7" s="150"/>
      <c r="I7" s="150"/>
      <c r="J7" s="123"/>
    </row>
    <row r="8" spans="1:17" ht="17.25" thickBot="1" x14ac:dyDescent="0.35">
      <c r="A8" s="3"/>
      <c r="B8" s="61"/>
      <c r="C8" s="203"/>
      <c r="D8" s="204"/>
      <c r="E8" s="205"/>
      <c r="F8" s="164" t="s">
        <v>27</v>
      </c>
      <c r="G8" s="165"/>
      <c r="H8" s="165"/>
      <c r="I8" s="165"/>
      <c r="J8" s="166"/>
    </row>
    <row r="9" spans="1:17" ht="39" thickBot="1" x14ac:dyDescent="0.35">
      <c r="A9" s="3"/>
      <c r="B9" s="77" t="s">
        <v>53</v>
      </c>
      <c r="C9" s="27" t="s">
        <v>66</v>
      </c>
      <c r="D9" s="21" t="s">
        <v>13</v>
      </c>
      <c r="E9" s="22" t="s">
        <v>24</v>
      </c>
      <c r="F9" s="159">
        <v>200</v>
      </c>
      <c r="G9" s="161" t="s">
        <v>8</v>
      </c>
      <c r="H9" s="202" t="s">
        <v>15</v>
      </c>
      <c r="I9" s="187"/>
      <c r="J9" s="28">
        <f>ROUNDUP(F9/40,0)</f>
        <v>5</v>
      </c>
    </row>
    <row r="10" spans="1:17" ht="25.5" customHeight="1" thickBot="1" x14ac:dyDescent="0.35">
      <c r="A10" s="3"/>
      <c r="B10" s="77" t="s">
        <v>48</v>
      </c>
      <c r="C10" s="27" t="s">
        <v>49</v>
      </c>
      <c r="D10" s="81" t="s">
        <v>50</v>
      </c>
      <c r="E10" s="21" t="s">
        <v>52</v>
      </c>
      <c r="F10" s="194"/>
      <c r="G10" s="198"/>
      <c r="H10" s="143" t="s">
        <v>51</v>
      </c>
      <c r="I10" s="144"/>
      <c r="J10" s="80">
        <f>+F9/48.5</f>
        <v>4.1237113402061851</v>
      </c>
      <c r="M10" s="5"/>
    </row>
    <row r="11" spans="1:17" ht="25.5" customHeight="1" thickBot="1" x14ac:dyDescent="0.35">
      <c r="A11" s="3"/>
      <c r="B11" s="114"/>
      <c r="C11" s="58"/>
      <c r="D11" s="58"/>
      <c r="E11" s="58"/>
      <c r="F11" s="58"/>
      <c r="G11" s="58"/>
      <c r="H11" s="58"/>
      <c r="I11" s="58"/>
      <c r="J11" s="59"/>
      <c r="M11" s="5"/>
    </row>
    <row r="12" spans="1:17" ht="14.1" customHeight="1" x14ac:dyDescent="0.3">
      <c r="A12" s="3"/>
      <c r="B12" s="145" t="s">
        <v>0</v>
      </c>
      <c r="C12" s="146"/>
      <c r="D12" s="129" t="s">
        <v>1</v>
      </c>
      <c r="E12" s="129" t="s">
        <v>2</v>
      </c>
      <c r="F12" s="131" t="s">
        <v>3</v>
      </c>
      <c r="G12" s="132"/>
      <c r="H12" s="131" t="s">
        <v>4</v>
      </c>
      <c r="I12" s="132"/>
      <c r="J12" s="135" t="s">
        <v>5</v>
      </c>
      <c r="L12" s="70" t="s">
        <v>0</v>
      </c>
      <c r="M12" s="72" t="s">
        <v>1</v>
      </c>
      <c r="N12" s="72" t="s">
        <v>33</v>
      </c>
      <c r="P12" s="72" t="s">
        <v>60</v>
      </c>
      <c r="Q12" s="72" t="s">
        <v>6</v>
      </c>
    </row>
    <row r="13" spans="1:17" ht="29.1" customHeight="1" thickBot="1" x14ac:dyDescent="0.35">
      <c r="B13" s="147"/>
      <c r="C13" s="148"/>
      <c r="D13" s="130"/>
      <c r="E13" s="130"/>
      <c r="F13" s="133"/>
      <c r="G13" s="134"/>
      <c r="H13" s="133"/>
      <c r="I13" s="134"/>
      <c r="J13" s="136"/>
      <c r="L13" s="19" t="s">
        <v>54</v>
      </c>
      <c r="M13" s="85" t="s">
        <v>57</v>
      </c>
      <c r="N13" s="20" t="s">
        <v>65</v>
      </c>
      <c r="O13" s="7" t="s">
        <v>75</v>
      </c>
      <c r="P13" s="20" t="str">
        <f>VLOOKUP(C16,L13:O14,4,FALSE)</f>
        <v>Cartucho* 300 ml.</v>
      </c>
      <c r="Q13" s="20">
        <f>IF(P13=O13,7.5,7.75)</f>
        <v>7.5</v>
      </c>
    </row>
    <row r="14" spans="1:17" ht="42" customHeight="1" thickBot="1" x14ac:dyDescent="0.35">
      <c r="B14" s="156"/>
      <c r="C14" s="157"/>
      <c r="D14" s="157"/>
      <c r="E14" s="158"/>
      <c r="F14" s="164" t="s">
        <v>28</v>
      </c>
      <c r="G14" s="165"/>
      <c r="H14" s="164" t="s">
        <v>84</v>
      </c>
      <c r="I14" s="165"/>
      <c r="J14" s="166"/>
      <c r="K14" s="34"/>
      <c r="L14" s="83" t="s">
        <v>55</v>
      </c>
      <c r="M14" s="86" t="s">
        <v>73</v>
      </c>
      <c r="N14" s="20" t="s">
        <v>64</v>
      </c>
      <c r="O14" s="7" t="s">
        <v>76</v>
      </c>
      <c r="P14" s="20" t="s">
        <v>59</v>
      </c>
      <c r="Q14" s="20">
        <v>15</v>
      </c>
    </row>
    <row r="15" spans="1:17" ht="27" customHeight="1" thickBot="1" x14ac:dyDescent="0.35">
      <c r="B15" s="173" t="s">
        <v>62</v>
      </c>
      <c r="C15" s="82" t="s">
        <v>9</v>
      </c>
      <c r="D15" s="21" t="s">
        <v>22</v>
      </c>
      <c r="E15" s="22" t="s">
        <v>10</v>
      </c>
      <c r="F15" s="159">
        <v>100</v>
      </c>
      <c r="G15" s="161" t="s">
        <v>23</v>
      </c>
      <c r="H15" s="186" t="s">
        <v>11</v>
      </c>
      <c r="I15" s="187"/>
      <c r="J15" s="28">
        <f>ROUNDUP(+F15/3,0)</f>
        <v>34</v>
      </c>
      <c r="K15" s="155"/>
    </row>
    <row r="16" spans="1:17" ht="46.5" customHeight="1" thickBot="1" x14ac:dyDescent="0.35">
      <c r="B16" s="174"/>
      <c r="C16" s="121" t="s">
        <v>54</v>
      </c>
      <c r="D16" s="87" t="str">
        <f>VLOOKUP(C16,L13:N14,2,0)</f>
        <v>Sellante elastomérico impermeable de poliuretano de alto desempeño y secado normal</v>
      </c>
      <c r="E16" s="88" t="s">
        <v>63</v>
      </c>
      <c r="F16" s="160"/>
      <c r="G16" s="162"/>
      <c r="H16" s="159" t="s">
        <v>75</v>
      </c>
      <c r="I16" s="163"/>
      <c r="J16" s="89">
        <f>ROUNDUP(F15/VLOOKUP(C16,L13:Q14,6,0),0)</f>
        <v>14</v>
      </c>
      <c r="K16" s="155"/>
    </row>
    <row r="17" spans="2:13" ht="25.5" customHeight="1" x14ac:dyDescent="0.3">
      <c r="B17" s="92"/>
      <c r="C17" s="207"/>
      <c r="D17" s="208"/>
      <c r="E17" s="208"/>
      <c r="F17" s="112"/>
      <c r="G17" s="112"/>
      <c r="H17" s="98"/>
      <c r="I17" s="112"/>
      <c r="J17" s="113"/>
      <c r="K17" s="26"/>
    </row>
    <row r="18" spans="2:13" x14ac:dyDescent="0.3">
      <c r="B18" s="53"/>
      <c r="C18" s="167"/>
      <c r="D18" s="168"/>
      <c r="E18" s="168"/>
      <c r="F18" s="29"/>
      <c r="G18" s="29"/>
      <c r="H18" s="29"/>
      <c r="I18" s="29"/>
      <c r="J18" s="32"/>
      <c r="K18" s="24"/>
    </row>
    <row r="19" spans="2:13" ht="18.95" customHeight="1" x14ac:dyDescent="0.3">
      <c r="B19" s="53"/>
      <c r="C19" s="91"/>
      <c r="D19" s="25"/>
      <c r="E19" s="25"/>
      <c r="F19" s="31" t="s">
        <v>26</v>
      </c>
      <c r="G19" s="29"/>
      <c r="H19" s="29"/>
      <c r="I19" s="29"/>
      <c r="J19" s="32"/>
      <c r="K19" s="24"/>
    </row>
    <row r="20" spans="2:13" ht="15.95" customHeight="1" x14ac:dyDescent="0.3">
      <c r="B20" s="53"/>
      <c r="C20" s="23"/>
      <c r="D20" s="23"/>
      <c r="E20" s="23"/>
      <c r="F20" s="29"/>
      <c r="G20" s="29"/>
      <c r="H20" s="29"/>
      <c r="I20" s="29"/>
      <c r="J20" s="32"/>
      <c r="K20" s="24"/>
    </row>
    <row r="21" spans="2:13" ht="18" x14ac:dyDescent="0.3">
      <c r="B21" s="53"/>
      <c r="C21" s="23"/>
      <c r="D21" s="23"/>
      <c r="E21" s="23"/>
      <c r="F21" s="188" t="s">
        <v>40</v>
      </c>
      <c r="G21" s="188"/>
      <c r="H21" s="188"/>
      <c r="I21" s="188"/>
      <c r="J21" s="189"/>
      <c r="K21" s="34"/>
    </row>
    <row r="22" spans="2:13" ht="12.95" customHeight="1" x14ac:dyDescent="0.3">
      <c r="B22" s="53"/>
      <c r="C22" s="23"/>
      <c r="D22" s="23"/>
      <c r="E22" s="23"/>
      <c r="F22" s="188"/>
      <c r="G22" s="188"/>
      <c r="H22" s="188"/>
      <c r="I22" s="188"/>
      <c r="J22" s="189"/>
      <c r="K22" s="155"/>
    </row>
    <row r="23" spans="2:13" ht="31.5" customHeight="1" x14ac:dyDescent="0.3">
      <c r="B23" s="53"/>
      <c r="C23" s="23"/>
      <c r="D23" s="23"/>
      <c r="E23" s="23"/>
      <c r="F23" s="192" t="s">
        <v>67</v>
      </c>
      <c r="G23" s="192"/>
      <c r="H23" s="192"/>
      <c r="I23" s="192"/>
      <c r="J23" s="193"/>
      <c r="K23" s="155"/>
    </row>
    <row r="24" spans="2:13" ht="18" x14ac:dyDescent="0.3">
      <c r="B24" s="53"/>
      <c r="C24" s="34"/>
      <c r="D24" s="34"/>
      <c r="E24" s="34"/>
      <c r="F24" s="29"/>
      <c r="G24" s="29"/>
      <c r="H24" s="29"/>
      <c r="I24" s="29"/>
      <c r="J24" s="32"/>
      <c r="K24" s="26"/>
    </row>
    <row r="25" spans="2:13" x14ac:dyDescent="0.3">
      <c r="B25" s="53"/>
      <c r="C25" s="167"/>
      <c r="D25" s="168"/>
      <c r="E25" s="168"/>
      <c r="F25" s="29"/>
      <c r="G25" s="29"/>
      <c r="H25" s="29"/>
      <c r="I25" s="29"/>
      <c r="J25" s="32"/>
      <c r="K25" s="24"/>
    </row>
    <row r="26" spans="2:13" ht="35.1" customHeight="1" x14ac:dyDescent="0.3">
      <c r="B26" s="53"/>
      <c r="C26" s="167"/>
      <c r="D26" s="168"/>
      <c r="E26" s="168"/>
      <c r="F26" s="29"/>
      <c r="G26" s="29"/>
      <c r="H26" s="29"/>
      <c r="I26" s="29"/>
      <c r="J26" s="32"/>
      <c r="K26" s="24"/>
    </row>
    <row r="27" spans="2:13" ht="18" x14ac:dyDescent="0.3">
      <c r="B27" s="53"/>
      <c r="C27" s="91"/>
      <c r="D27" s="25"/>
      <c r="E27" s="25"/>
      <c r="F27" s="29"/>
      <c r="G27" s="29"/>
      <c r="H27" s="29"/>
      <c r="I27" s="29"/>
      <c r="J27" s="32"/>
      <c r="K27" s="24"/>
    </row>
    <row r="28" spans="2:13" x14ac:dyDescent="0.3">
      <c r="B28" s="53"/>
      <c r="C28" s="23"/>
      <c r="D28" s="23"/>
      <c r="E28" s="23"/>
      <c r="F28" s="23"/>
      <c r="G28" s="23"/>
      <c r="H28" s="23"/>
      <c r="I28" s="23"/>
      <c r="J28" s="55"/>
      <c r="K28" s="24"/>
    </row>
    <row r="29" spans="2:13" ht="18" x14ac:dyDescent="0.3">
      <c r="B29" s="53"/>
      <c r="C29" s="23"/>
      <c r="D29" s="23"/>
      <c r="E29" s="23"/>
      <c r="F29" s="23"/>
      <c r="G29" s="23"/>
      <c r="H29" s="23"/>
      <c r="I29" s="23"/>
      <c r="J29" s="55"/>
      <c r="K29" s="34"/>
    </row>
    <row r="30" spans="2:13" ht="57" customHeight="1" x14ac:dyDescent="0.3">
      <c r="B30" s="53"/>
      <c r="C30" s="23"/>
      <c r="D30" s="23"/>
      <c r="E30" s="23"/>
      <c r="F30" s="23"/>
      <c r="G30" s="23"/>
      <c r="H30" s="23"/>
      <c r="I30" s="23"/>
      <c r="J30" s="55"/>
      <c r="K30" s="36"/>
    </row>
    <row r="31" spans="2:13" ht="15" customHeight="1" thickBot="1" x14ac:dyDescent="0.35">
      <c r="B31" s="101" t="s">
        <v>31</v>
      </c>
      <c r="C31" s="102"/>
      <c r="D31" s="102"/>
      <c r="E31" s="102"/>
      <c r="F31" s="102"/>
      <c r="G31" s="102"/>
      <c r="H31" s="102"/>
      <c r="I31" s="102"/>
      <c r="J31" s="103"/>
      <c r="K31" s="34"/>
      <c r="M31" s="5"/>
    </row>
    <row r="32" spans="2:13" ht="35.450000000000003" customHeight="1" x14ac:dyDescent="0.3">
      <c r="B32" s="206" t="s">
        <v>32</v>
      </c>
      <c r="C32" s="188"/>
      <c r="D32" s="188"/>
      <c r="E32" s="188"/>
      <c r="F32" s="188"/>
      <c r="G32" s="188"/>
      <c r="H32" s="188"/>
      <c r="I32" s="188"/>
      <c r="J32" s="189"/>
      <c r="K32" s="26"/>
      <c r="M32" s="5"/>
    </row>
    <row r="33" spans="2:13" ht="14.1" customHeight="1" x14ac:dyDescent="0.3">
      <c r="B33" s="37" t="s">
        <v>82</v>
      </c>
      <c r="C33" s="38"/>
      <c r="D33" s="38"/>
      <c r="E33" s="38"/>
      <c r="F33" s="38"/>
      <c r="G33" s="38"/>
      <c r="H33" s="38"/>
      <c r="I33" s="38"/>
      <c r="J33" s="39"/>
      <c r="K33" s="24"/>
      <c r="M33" s="5"/>
    </row>
    <row r="34" spans="2:13" ht="14.45" customHeight="1" x14ac:dyDescent="0.3">
      <c r="B34" s="180" t="s">
        <v>43</v>
      </c>
      <c r="C34" s="181"/>
      <c r="D34" s="181"/>
      <c r="E34" s="181"/>
      <c r="F34" s="181"/>
      <c r="G34" s="181"/>
      <c r="H34" s="181"/>
      <c r="I34" s="181"/>
      <c r="J34" s="182"/>
      <c r="K34" s="26"/>
    </row>
    <row r="35" spans="2:13" x14ac:dyDescent="0.3">
      <c r="B35" s="180" t="str">
        <f>HYPERLINK(VLOOKUP(C16,L13:N14,3,0),VLOOKUP(C16,L13:N14,3,0))</f>
        <v>http://www.toxement.com.co/media/3618/vulkem-116.pdf</v>
      </c>
      <c r="C35" s="181"/>
      <c r="D35" s="181"/>
      <c r="E35" s="181"/>
      <c r="F35" s="181"/>
      <c r="G35" s="181"/>
      <c r="H35" s="181"/>
      <c r="I35" s="181"/>
      <c r="J35" s="182"/>
      <c r="K35" s="24"/>
      <c r="M35" s="5"/>
    </row>
    <row r="36" spans="2:13" ht="14.45" customHeight="1" x14ac:dyDescent="0.3">
      <c r="B36" s="183" t="s">
        <v>34</v>
      </c>
      <c r="C36" s="184"/>
      <c r="D36" s="184"/>
      <c r="E36" s="184"/>
      <c r="F36" s="184"/>
      <c r="G36" s="184"/>
      <c r="H36" s="184"/>
      <c r="I36" s="184"/>
      <c r="J36" s="185"/>
      <c r="K36" s="24"/>
      <c r="M36" s="5"/>
    </row>
    <row r="37" spans="2:13" ht="30" customHeight="1" x14ac:dyDescent="0.3">
      <c r="B37" s="170" t="s">
        <v>41</v>
      </c>
      <c r="C37" s="171"/>
      <c r="D37" s="171"/>
      <c r="E37" s="171"/>
      <c r="F37" s="171"/>
      <c r="G37" s="171"/>
      <c r="H37" s="171"/>
      <c r="I37" s="171"/>
      <c r="J37" s="172"/>
      <c r="K37" s="24"/>
      <c r="M37" s="5"/>
    </row>
    <row r="38" spans="2:13" ht="14.45" customHeight="1" thickBot="1" x14ac:dyDescent="0.35">
      <c r="B38" s="111" t="s">
        <v>83</v>
      </c>
      <c r="C38" s="109"/>
      <c r="D38" s="109"/>
      <c r="E38" s="109"/>
      <c r="F38" s="109"/>
      <c r="G38" s="109"/>
      <c r="H38" s="109"/>
      <c r="I38" s="109"/>
      <c r="J38" s="110"/>
      <c r="K38" s="24"/>
      <c r="M38" s="5"/>
    </row>
    <row r="39" spans="2:13" x14ac:dyDescent="0.3">
      <c r="B39" s="92"/>
      <c r="C39" s="68"/>
      <c r="D39" s="68"/>
      <c r="E39" s="68"/>
      <c r="F39" s="68"/>
      <c r="G39" s="68"/>
      <c r="H39" s="68"/>
      <c r="I39" s="68"/>
      <c r="J39" s="69"/>
      <c r="K39" s="24"/>
      <c r="M39" s="5"/>
    </row>
    <row r="40" spans="2:13" x14ac:dyDescent="0.3">
      <c r="B40" s="53"/>
      <c r="C40" s="23"/>
      <c r="D40" s="23"/>
      <c r="E40" s="23"/>
      <c r="F40" s="23"/>
      <c r="G40" s="23"/>
      <c r="H40" s="23"/>
      <c r="I40" s="23"/>
      <c r="J40" s="55"/>
      <c r="K40" s="24"/>
      <c r="M40" s="5"/>
    </row>
    <row r="41" spans="2:13" x14ac:dyDescent="0.3">
      <c r="B41" s="53"/>
      <c r="C41" s="23"/>
      <c r="D41" s="23"/>
      <c r="E41" s="23"/>
      <c r="F41" s="23"/>
      <c r="G41" s="23"/>
      <c r="H41" s="23"/>
      <c r="I41" s="23"/>
      <c r="J41" s="55"/>
      <c r="M41" s="5"/>
    </row>
    <row r="42" spans="2:13" x14ac:dyDescent="0.3">
      <c r="B42" s="53"/>
      <c r="C42" s="23"/>
      <c r="D42" s="23"/>
      <c r="E42" s="23"/>
      <c r="F42" s="23"/>
      <c r="G42" s="23"/>
      <c r="H42" s="23"/>
      <c r="I42" s="23"/>
      <c r="J42" s="55"/>
      <c r="M42" s="5"/>
    </row>
    <row r="43" spans="2:13" x14ac:dyDescent="0.3">
      <c r="B43" s="53"/>
      <c r="C43" s="29"/>
      <c r="D43" s="29"/>
      <c r="E43" s="29"/>
      <c r="F43" s="29"/>
      <c r="G43" s="29"/>
      <c r="H43" s="29"/>
      <c r="I43" s="29"/>
      <c r="J43" s="32"/>
      <c r="M43" s="5"/>
    </row>
    <row r="44" spans="2:13" x14ac:dyDescent="0.3">
      <c r="B44" s="53"/>
      <c r="C44" s="29"/>
      <c r="D44" s="29"/>
      <c r="E44" s="29"/>
      <c r="F44" s="29"/>
      <c r="G44" s="29"/>
      <c r="H44" s="29"/>
      <c r="I44" s="29"/>
      <c r="J44" s="32"/>
      <c r="M44" s="5"/>
    </row>
    <row r="45" spans="2:13" x14ac:dyDescent="0.3">
      <c r="B45" s="53"/>
      <c r="C45" s="29"/>
      <c r="D45" s="29"/>
      <c r="E45" s="29"/>
      <c r="F45" s="29"/>
      <c r="G45" s="29"/>
      <c r="H45" s="29"/>
      <c r="I45" s="29"/>
      <c r="J45" s="32"/>
      <c r="M45" s="5"/>
    </row>
    <row r="46" spans="2:13" ht="57" customHeight="1" x14ac:dyDescent="0.3">
      <c r="B46" s="53"/>
      <c r="C46" s="29"/>
      <c r="D46" s="29"/>
      <c r="E46" s="29"/>
      <c r="F46" s="29"/>
      <c r="G46" s="29"/>
      <c r="H46" s="29"/>
      <c r="I46" s="29"/>
      <c r="J46" s="32"/>
      <c r="M46" s="5"/>
    </row>
    <row r="47" spans="2:13" x14ac:dyDescent="0.3">
      <c r="B47" s="53"/>
      <c r="C47" s="29"/>
      <c r="D47" s="29"/>
      <c r="E47" s="29"/>
      <c r="F47" s="29"/>
      <c r="G47" s="29"/>
      <c r="H47" s="29"/>
      <c r="I47" s="29"/>
      <c r="J47" s="32"/>
      <c r="M47" s="5"/>
    </row>
    <row r="48" spans="2:13" x14ac:dyDescent="0.3">
      <c r="B48" s="53"/>
      <c r="C48" s="29"/>
      <c r="D48" s="29"/>
      <c r="E48" s="29"/>
      <c r="F48" s="29"/>
      <c r="G48" s="29"/>
      <c r="H48" s="29"/>
      <c r="I48" s="29"/>
      <c r="J48" s="32"/>
      <c r="M48" s="5"/>
    </row>
    <row r="49" spans="2:13" x14ac:dyDescent="0.3">
      <c r="B49" s="53"/>
      <c r="C49" s="29"/>
      <c r="D49" s="29"/>
      <c r="E49" s="29"/>
      <c r="F49" s="29"/>
      <c r="G49" s="29"/>
      <c r="H49" s="29"/>
      <c r="I49" s="29"/>
      <c r="J49" s="32"/>
      <c r="M49" s="5"/>
    </row>
    <row r="50" spans="2:13" x14ac:dyDescent="0.3">
      <c r="B50" s="53"/>
      <c r="C50" s="29"/>
      <c r="D50" s="29"/>
      <c r="E50" s="29"/>
      <c r="F50" s="29"/>
      <c r="G50" s="29"/>
      <c r="H50" s="29"/>
      <c r="I50" s="29"/>
      <c r="J50" s="32"/>
      <c r="M50" s="5"/>
    </row>
    <row r="51" spans="2:13" ht="17.25" thickBot="1" x14ac:dyDescent="0.35">
      <c r="B51" s="57"/>
      <c r="C51" s="58"/>
      <c r="D51" s="58"/>
      <c r="E51" s="58"/>
      <c r="F51" s="58"/>
      <c r="G51" s="58"/>
      <c r="H51" s="58"/>
      <c r="I51" s="58"/>
      <c r="J51" s="59"/>
      <c r="M51" s="5"/>
    </row>
    <row r="52" spans="2:13" hidden="1" x14ac:dyDescent="0.3">
      <c r="B52" s="53"/>
    </row>
    <row r="53" spans="2:13" hidden="1" x14ac:dyDescent="0.3">
      <c r="B53" s="53"/>
    </row>
    <row r="54" spans="2:13" hidden="1" x14ac:dyDescent="0.3">
      <c r="B54" s="53"/>
    </row>
    <row r="55" spans="2:13" ht="57" hidden="1" customHeight="1" x14ac:dyDescent="0.3">
      <c r="B55" s="53"/>
    </row>
    <row r="56" spans="2:13" ht="17.25" hidden="1" thickBot="1" x14ac:dyDescent="0.35">
      <c r="B56" s="57"/>
    </row>
    <row r="57" spans="2:13" hidden="1" x14ac:dyDescent="0.3"/>
    <row r="58" spans="2:13" hidden="1" x14ac:dyDescent="0.3"/>
    <row r="59" spans="2:13" hidden="1" x14ac:dyDescent="0.3"/>
    <row r="60" spans="2:13" hidden="1" x14ac:dyDescent="0.3"/>
    <row r="61" spans="2:13" hidden="1" x14ac:dyDescent="0.3"/>
    <row r="62" spans="2:13" hidden="1" x14ac:dyDescent="0.3"/>
    <row r="63" spans="2:13" ht="57" hidden="1" customHeight="1" x14ac:dyDescent="0.3"/>
    <row r="64" spans="2:13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x14ac:dyDescent="0.3"/>
  </sheetData>
  <sheetProtection sheet="1" objects="1" scenarios="1"/>
  <mergeCells count="42">
    <mergeCell ref="C2:D2"/>
    <mergeCell ref="D6:D7"/>
    <mergeCell ref="E6:E7"/>
    <mergeCell ref="F6:G7"/>
    <mergeCell ref="H6:I7"/>
    <mergeCell ref="B6:C7"/>
    <mergeCell ref="K22:K23"/>
    <mergeCell ref="J12:J13"/>
    <mergeCell ref="H15:I15"/>
    <mergeCell ref="C17:C18"/>
    <mergeCell ref="D17:D18"/>
    <mergeCell ref="E17:E18"/>
    <mergeCell ref="D12:D13"/>
    <mergeCell ref="E12:E13"/>
    <mergeCell ref="F12:G13"/>
    <mergeCell ref="K15:K16"/>
    <mergeCell ref="H12:I13"/>
    <mergeCell ref="B37:J37"/>
    <mergeCell ref="F9:F10"/>
    <mergeCell ref="G9:G10"/>
    <mergeCell ref="F21:J22"/>
    <mergeCell ref="F23:J23"/>
    <mergeCell ref="B34:J34"/>
    <mergeCell ref="B15:B16"/>
    <mergeCell ref="F15:F16"/>
    <mergeCell ref="G15:G16"/>
    <mergeCell ref="H16:I16"/>
    <mergeCell ref="B32:J32"/>
    <mergeCell ref="C25:C26"/>
    <mergeCell ref="H10:I10"/>
    <mergeCell ref="B12:C13"/>
    <mergeCell ref="B14:E14"/>
    <mergeCell ref="F14:G14"/>
    <mergeCell ref="D25:D26"/>
    <mergeCell ref="E25:E26"/>
    <mergeCell ref="B35:J35"/>
    <mergeCell ref="B36:J36"/>
    <mergeCell ref="J6:J7"/>
    <mergeCell ref="F8:J8"/>
    <mergeCell ref="C8:E8"/>
    <mergeCell ref="H9:I9"/>
    <mergeCell ref="H14:J14"/>
  </mergeCells>
  <dataValidations count="3">
    <dataValidation type="list" allowBlank="1" showInputMessage="1" showErrorMessage="1" sqref="C27 C19">
      <formula1>#REF!</formula1>
    </dataValidation>
    <dataValidation type="list" allowBlank="1" showInputMessage="1" showErrorMessage="1" sqref="C16">
      <formula1>$L$13:$L$14</formula1>
    </dataValidation>
    <dataValidation type="list" allowBlank="1" showInputMessage="1" showErrorMessage="1" sqref="H16:I16">
      <formula1>$P$13:$P$14</formula1>
    </dataValidation>
  </dataValidations>
  <hyperlinks>
    <hyperlink ref="B34" r:id="rId1"/>
    <hyperlink ref="F23" r:id="rId2"/>
  </hyperlinks>
  <printOptions horizontalCentered="1"/>
  <pageMargins left="0.70866141732283472" right="0.70866141732283472" top="0.74803149606299213" bottom="0.74803149606299213" header="0.31496062992125984" footer="0.31496062992125984"/>
  <pageSetup scale="47" orientation="portrait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showGridLines="0" showRowColHeaders="0" tabSelected="1" zoomScale="75" zoomScaleNormal="75" workbookViewId="0">
      <selection activeCell="B37" sqref="B37:J37"/>
    </sheetView>
  </sheetViews>
  <sheetFormatPr baseColWidth="10" defaultColWidth="0" defaultRowHeight="16.5" zeroHeight="1" x14ac:dyDescent="0.3"/>
  <cols>
    <col min="1" max="1" width="3" style="7" customWidth="1"/>
    <col min="2" max="2" width="20.140625" style="7" customWidth="1"/>
    <col min="3" max="3" width="42.85546875" style="7" customWidth="1"/>
    <col min="4" max="4" width="47" style="7" customWidth="1"/>
    <col min="5" max="5" width="33.5703125" style="7" customWidth="1"/>
    <col min="6" max="6" width="9.42578125" style="7" customWidth="1"/>
    <col min="7" max="7" width="12.42578125" style="7" customWidth="1"/>
    <col min="8" max="8" width="9.5703125" style="7" customWidth="1"/>
    <col min="9" max="9" width="8.140625" style="7" customWidth="1"/>
    <col min="10" max="10" width="15.140625" style="7" customWidth="1"/>
    <col min="11" max="11" width="2" style="18" customWidth="1"/>
    <col min="12" max="12" width="30.5703125" style="5" hidden="1" customWidth="1"/>
    <col min="13" max="13" width="21.42578125" style="5" hidden="1" customWidth="1"/>
    <col min="14" max="14" width="47.85546875" style="6" hidden="1" customWidth="1"/>
    <col min="15" max="15" width="31" style="6" hidden="1" customWidth="1"/>
    <col min="16" max="16" width="15" style="7" hidden="1" customWidth="1"/>
    <col min="17" max="16384" width="11.42578125" style="7" hidden="1"/>
  </cols>
  <sheetData>
    <row r="1" spans="1:17" ht="16.350000000000001" customHeight="1" x14ac:dyDescent="0.3">
      <c r="A1" s="1"/>
      <c r="B1" s="1"/>
      <c r="C1" s="1"/>
      <c r="D1" s="2"/>
      <c r="E1" s="2"/>
      <c r="F1" s="2"/>
      <c r="G1" s="2"/>
      <c r="H1" s="2"/>
      <c r="I1" s="2"/>
      <c r="J1" s="50"/>
      <c r="K1" s="4"/>
    </row>
    <row r="2" spans="1:17" ht="86.1" customHeight="1" x14ac:dyDescent="0.3">
      <c r="A2" s="8"/>
      <c r="B2" s="8"/>
      <c r="C2" s="149"/>
      <c r="D2" s="149"/>
      <c r="E2" s="9"/>
      <c r="F2" s="9"/>
      <c r="G2" s="9"/>
      <c r="H2" s="9"/>
      <c r="I2" s="9"/>
      <c r="J2" s="51"/>
      <c r="K2" s="10"/>
      <c r="M2" s="11"/>
      <c r="P2" s="12"/>
    </row>
    <row r="3" spans="1:17" ht="70.5" customHeight="1" x14ac:dyDescent="0.3">
      <c r="A3" s="8"/>
      <c r="B3" s="8"/>
      <c r="C3" s="43"/>
      <c r="D3" s="43"/>
      <c r="E3" s="43"/>
      <c r="F3" s="43"/>
      <c r="G3" s="43"/>
      <c r="H3" s="43"/>
      <c r="I3" s="43"/>
      <c r="J3" s="52"/>
      <c r="K3" s="43"/>
      <c r="M3" s="11"/>
      <c r="P3" s="12"/>
    </row>
    <row r="4" spans="1:17" ht="21" customHeight="1" thickBot="1" x14ac:dyDescent="0.35">
      <c r="A4" s="8"/>
      <c r="B4" s="75"/>
      <c r="C4" s="58"/>
      <c r="D4" s="58"/>
      <c r="E4" s="58"/>
      <c r="F4" s="58"/>
      <c r="G4" s="58"/>
      <c r="H4" s="58"/>
      <c r="I4" s="58"/>
      <c r="J4" s="59"/>
      <c r="K4" s="30"/>
      <c r="M4" s="11"/>
      <c r="P4" s="12"/>
    </row>
    <row r="5" spans="1:17" ht="17.45" customHeight="1" thickBot="1" x14ac:dyDescent="0.35">
      <c r="A5" s="8"/>
      <c r="B5" s="115"/>
      <c r="C5" s="116"/>
      <c r="D5" s="116"/>
      <c r="E5" s="116"/>
      <c r="F5" s="116"/>
      <c r="G5" s="116"/>
      <c r="H5" s="116"/>
      <c r="I5" s="116"/>
      <c r="J5" s="117"/>
      <c r="K5" s="43"/>
      <c r="L5" s="14"/>
      <c r="M5" s="15"/>
      <c r="N5" s="16"/>
      <c r="O5" s="16"/>
      <c r="P5" s="12"/>
    </row>
    <row r="6" spans="1:17" ht="27" customHeight="1" thickBot="1" x14ac:dyDescent="0.35">
      <c r="A6" s="8"/>
      <c r="B6" s="209" t="s">
        <v>0</v>
      </c>
      <c r="C6" s="210"/>
      <c r="D6" s="130" t="s">
        <v>1</v>
      </c>
      <c r="E6" s="130" t="s">
        <v>2</v>
      </c>
      <c r="F6" s="130" t="s">
        <v>3</v>
      </c>
      <c r="G6" s="130"/>
      <c r="H6" s="224" t="s">
        <v>4</v>
      </c>
      <c r="I6" s="224"/>
      <c r="J6" s="136" t="s">
        <v>5</v>
      </c>
      <c r="L6" s="70" t="s">
        <v>0</v>
      </c>
      <c r="M6" s="71" t="s">
        <v>4</v>
      </c>
      <c r="N6" s="72" t="s">
        <v>1</v>
      </c>
      <c r="O6" s="72" t="s">
        <v>2</v>
      </c>
      <c r="P6" s="72" t="s">
        <v>6</v>
      </c>
      <c r="Q6" s="72" t="s">
        <v>33</v>
      </c>
    </row>
    <row r="7" spans="1:17" ht="20.100000000000001" customHeight="1" thickBot="1" x14ac:dyDescent="0.35">
      <c r="A7" s="8"/>
      <c r="B7" s="153"/>
      <c r="C7" s="154"/>
      <c r="D7" s="150"/>
      <c r="E7" s="150"/>
      <c r="F7" s="150"/>
      <c r="G7" s="150"/>
      <c r="H7" s="223"/>
      <c r="I7" s="223"/>
      <c r="J7" s="123"/>
      <c r="L7" s="19" t="s">
        <v>14</v>
      </c>
      <c r="M7" s="19" t="s">
        <v>16</v>
      </c>
      <c r="N7" s="20" t="s">
        <v>70</v>
      </c>
      <c r="O7" s="20" t="s">
        <v>78</v>
      </c>
      <c r="P7" s="20">
        <v>41</v>
      </c>
      <c r="Q7" s="20" t="s">
        <v>45</v>
      </c>
    </row>
    <row r="8" spans="1:17" ht="25.5" customHeight="1" thickBot="1" x14ac:dyDescent="0.35">
      <c r="A8" s="3"/>
      <c r="B8" s="61"/>
      <c r="C8" s="216" t="s">
        <v>81</v>
      </c>
      <c r="D8" s="124"/>
      <c r="E8" s="125"/>
      <c r="F8" s="164" t="s">
        <v>27</v>
      </c>
      <c r="G8" s="165"/>
      <c r="H8" s="165"/>
      <c r="I8" s="165"/>
      <c r="J8" s="166"/>
      <c r="L8" s="19" t="s">
        <v>7</v>
      </c>
      <c r="M8" s="19" t="s">
        <v>17</v>
      </c>
      <c r="N8" s="20" t="s">
        <v>71</v>
      </c>
      <c r="O8" s="20" t="s">
        <v>79</v>
      </c>
      <c r="P8" s="20">
        <v>47</v>
      </c>
      <c r="Q8" s="73" t="s">
        <v>46</v>
      </c>
    </row>
    <row r="9" spans="1:17" ht="38.1" customHeight="1" thickBot="1" x14ac:dyDescent="0.35">
      <c r="A9" s="3"/>
      <c r="B9" s="77" t="s">
        <v>53</v>
      </c>
      <c r="C9" s="120" t="s">
        <v>7</v>
      </c>
      <c r="D9" s="21" t="str">
        <f>VLOOKUP($C$9,$L$7:$Q$8,3,0)</f>
        <v>Membrana de PVC reforzada con poliéster con alta resistencia química</v>
      </c>
      <c r="E9" s="22" t="str">
        <f>VLOOKUP($C$9,L7:P8,4,0)</f>
        <v>47 m2/rollo
Incluyendo traslapos de 10 cm</v>
      </c>
      <c r="F9" s="221">
        <v>1500</v>
      </c>
      <c r="G9" s="161" t="s">
        <v>8</v>
      </c>
      <c r="H9" s="202" t="str">
        <f>VLOOKUP(C9,L7:P8,2,0)</f>
        <v>Rollo por 48 m2</v>
      </c>
      <c r="I9" s="187"/>
      <c r="J9" s="28">
        <f>ROUNDUP($F$9/VLOOKUP($C$9,$L$7:$P$8,5,FALSE),0)</f>
        <v>32</v>
      </c>
      <c r="L9" s="7"/>
      <c r="M9" s="7"/>
      <c r="N9" s="7"/>
      <c r="O9" s="7"/>
    </row>
    <row r="10" spans="1:17" ht="36.75" customHeight="1" thickBot="1" x14ac:dyDescent="0.35">
      <c r="A10" s="3"/>
      <c r="B10" s="77" t="s">
        <v>48</v>
      </c>
      <c r="C10" s="27" t="s">
        <v>49</v>
      </c>
      <c r="D10" s="81" t="s">
        <v>50</v>
      </c>
      <c r="E10" s="21" t="s">
        <v>52</v>
      </c>
      <c r="F10" s="222"/>
      <c r="G10" s="198"/>
      <c r="H10" s="143" t="s">
        <v>51</v>
      </c>
      <c r="I10" s="144"/>
      <c r="J10" s="80">
        <f>+F9/48.5</f>
        <v>30.927835051546392</v>
      </c>
      <c r="L10" s="7"/>
      <c r="N10" s="7"/>
      <c r="O10" s="7"/>
    </row>
    <row r="11" spans="1:17" ht="25.5" customHeight="1" thickBot="1" x14ac:dyDescent="0.35">
      <c r="A11" s="3"/>
      <c r="B11" s="114"/>
      <c r="C11" s="58"/>
      <c r="D11" s="58"/>
      <c r="E11" s="58"/>
      <c r="F11" s="58"/>
      <c r="G11" s="58"/>
      <c r="H11" s="58"/>
      <c r="I11" s="58"/>
      <c r="J11" s="59"/>
      <c r="L11" s="7"/>
      <c r="N11" s="7"/>
      <c r="O11" s="7"/>
    </row>
    <row r="12" spans="1:17" ht="14.1" customHeight="1" x14ac:dyDescent="0.3">
      <c r="A12" s="3"/>
      <c r="B12" s="145" t="s">
        <v>0</v>
      </c>
      <c r="C12" s="146"/>
      <c r="D12" s="129" t="s">
        <v>1</v>
      </c>
      <c r="E12" s="129" t="s">
        <v>2</v>
      </c>
      <c r="F12" s="131" t="s">
        <v>3</v>
      </c>
      <c r="G12" s="132"/>
      <c r="H12" s="225" t="s">
        <v>4</v>
      </c>
      <c r="I12" s="226"/>
      <c r="J12" s="135" t="s">
        <v>5</v>
      </c>
      <c r="L12" s="70" t="s">
        <v>0</v>
      </c>
      <c r="M12" s="72" t="s">
        <v>1</v>
      </c>
      <c r="N12" s="72" t="s">
        <v>33</v>
      </c>
      <c r="O12" s="7"/>
      <c r="P12" s="72" t="s">
        <v>60</v>
      </c>
      <c r="Q12" s="72" t="s">
        <v>6</v>
      </c>
    </row>
    <row r="13" spans="1:17" ht="29.1" customHeight="1" thickBot="1" x14ac:dyDescent="0.35">
      <c r="B13" s="147"/>
      <c r="C13" s="148"/>
      <c r="D13" s="130"/>
      <c r="E13" s="130"/>
      <c r="F13" s="133"/>
      <c r="G13" s="134"/>
      <c r="H13" s="227"/>
      <c r="I13" s="228"/>
      <c r="J13" s="136"/>
      <c r="L13" s="19" t="s">
        <v>54</v>
      </c>
      <c r="M13" s="85" t="s">
        <v>57</v>
      </c>
      <c r="N13" s="20" t="s">
        <v>65</v>
      </c>
      <c r="O13" s="7" t="s">
        <v>75</v>
      </c>
      <c r="P13" s="20" t="str">
        <f>VLOOKUP(C16,L13:O14,4,FALSE)</f>
        <v>Cartucho* 300 ml.</v>
      </c>
      <c r="Q13" s="20">
        <f>IF(P13=O13,7.5,7.75)</f>
        <v>7.5</v>
      </c>
    </row>
    <row r="14" spans="1:17" ht="42" customHeight="1" thickBot="1" x14ac:dyDescent="0.35">
      <c r="B14" s="156"/>
      <c r="C14" s="157"/>
      <c r="D14" s="157"/>
      <c r="E14" s="158"/>
      <c r="F14" s="164" t="s">
        <v>72</v>
      </c>
      <c r="G14" s="165"/>
      <c r="H14" s="164" t="s">
        <v>84</v>
      </c>
      <c r="I14" s="165"/>
      <c r="J14" s="166"/>
      <c r="K14" s="34"/>
      <c r="L14" s="83" t="s">
        <v>55</v>
      </c>
      <c r="M14" s="86" t="s">
        <v>73</v>
      </c>
      <c r="N14" s="20" t="s">
        <v>64</v>
      </c>
      <c r="O14" s="7" t="s">
        <v>76</v>
      </c>
      <c r="P14" s="20" t="s">
        <v>59</v>
      </c>
      <c r="Q14" s="20">
        <v>15</v>
      </c>
    </row>
    <row r="15" spans="1:17" ht="27" customHeight="1" thickBot="1" x14ac:dyDescent="0.35">
      <c r="B15" s="173" t="s">
        <v>62</v>
      </c>
      <c r="C15" s="82" t="s">
        <v>9</v>
      </c>
      <c r="D15" s="21" t="s">
        <v>22</v>
      </c>
      <c r="E15" s="22" t="s">
        <v>85</v>
      </c>
      <c r="F15" s="159">
        <v>150</v>
      </c>
      <c r="G15" s="161" t="s">
        <v>23</v>
      </c>
      <c r="H15" s="219" t="s">
        <v>77</v>
      </c>
      <c r="I15" s="220"/>
      <c r="J15" s="28">
        <f>ROUNDUP(+F15/3,0)</f>
        <v>50</v>
      </c>
      <c r="K15" s="155"/>
      <c r="L15" s="7"/>
      <c r="M15" s="7"/>
      <c r="N15" s="7"/>
      <c r="O15" s="7"/>
    </row>
    <row r="16" spans="1:17" ht="54" customHeight="1" thickBot="1" x14ac:dyDescent="0.35">
      <c r="B16" s="174"/>
      <c r="C16" s="121" t="s">
        <v>54</v>
      </c>
      <c r="D16" s="87" t="str">
        <f>VLOOKUP(C16,L13:N14,2,0)</f>
        <v>Sellante elastomérico impermeable de poliuretano de alto desempeño y secado normal</v>
      </c>
      <c r="E16" s="88" t="s">
        <v>80</v>
      </c>
      <c r="F16" s="160"/>
      <c r="G16" s="162"/>
      <c r="H16" s="214" t="s">
        <v>75</v>
      </c>
      <c r="I16" s="215"/>
      <c r="J16" s="89">
        <f>ROUNDUP(F15/VLOOKUP(H16,P13:Q14,2,0),0)</f>
        <v>20</v>
      </c>
      <c r="K16" s="155"/>
      <c r="L16" s="7"/>
      <c r="M16" s="7"/>
      <c r="N16" s="7"/>
      <c r="O16" s="7"/>
    </row>
    <row r="17" spans="2:11" x14ac:dyDescent="0.3">
      <c r="B17" s="92"/>
      <c r="C17" s="207"/>
      <c r="D17" s="208"/>
      <c r="E17" s="208"/>
      <c r="F17" s="112"/>
      <c r="G17" s="112"/>
      <c r="H17" s="98"/>
      <c r="I17" s="112"/>
      <c r="J17" s="113"/>
      <c r="K17" s="24"/>
    </row>
    <row r="18" spans="2:11" ht="35.1" customHeight="1" x14ac:dyDescent="0.3">
      <c r="B18" s="53"/>
      <c r="C18" s="167"/>
      <c r="D18" s="168"/>
      <c r="E18" s="168"/>
      <c r="F18" s="29"/>
      <c r="G18" s="29"/>
      <c r="H18" s="29"/>
      <c r="I18" s="29"/>
      <c r="J18" s="32"/>
      <c r="K18" s="24"/>
    </row>
    <row r="19" spans="2:11" ht="18" x14ac:dyDescent="0.3">
      <c r="B19" s="53"/>
      <c r="C19" s="91"/>
      <c r="D19" s="25"/>
      <c r="E19" s="25"/>
      <c r="F19" s="31" t="s">
        <v>26</v>
      </c>
      <c r="G19" s="29"/>
      <c r="H19" s="29"/>
      <c r="I19" s="29"/>
      <c r="J19" s="32"/>
      <c r="K19" s="24"/>
    </row>
    <row r="20" spans="2:11" x14ac:dyDescent="0.3">
      <c r="B20" s="53"/>
      <c r="C20" s="23"/>
      <c r="D20" s="23"/>
      <c r="E20" s="23"/>
      <c r="F20" s="29"/>
      <c r="G20" s="29"/>
      <c r="H20" s="29"/>
      <c r="I20" s="29"/>
      <c r="J20" s="32"/>
      <c r="K20" s="24"/>
    </row>
    <row r="21" spans="2:11" ht="18" x14ac:dyDescent="0.3">
      <c r="B21" s="53"/>
      <c r="C21" s="23"/>
      <c r="D21" s="23"/>
      <c r="E21" s="23"/>
      <c r="F21" s="188" t="s">
        <v>68</v>
      </c>
      <c r="G21" s="188"/>
      <c r="H21" s="188"/>
      <c r="I21" s="188"/>
      <c r="J21" s="189"/>
      <c r="K21" s="34"/>
    </row>
    <row r="22" spans="2:11" ht="29.45" customHeight="1" x14ac:dyDescent="0.3">
      <c r="B22" s="53"/>
      <c r="C22" s="23"/>
      <c r="D22" s="23"/>
      <c r="E22" s="23"/>
      <c r="F22" s="188"/>
      <c r="G22" s="188"/>
      <c r="H22" s="188"/>
      <c r="I22" s="188"/>
      <c r="J22" s="189"/>
      <c r="K22" s="155"/>
    </row>
    <row r="23" spans="2:11" ht="30.95" customHeight="1" x14ac:dyDescent="0.3">
      <c r="B23" s="53"/>
      <c r="C23" s="23"/>
      <c r="D23" s="23"/>
      <c r="E23" s="23"/>
      <c r="F23" s="217" t="s">
        <v>44</v>
      </c>
      <c r="G23" s="217"/>
      <c r="H23" s="217"/>
      <c r="I23" s="217"/>
      <c r="J23" s="218"/>
      <c r="K23" s="155"/>
    </row>
    <row r="24" spans="2:11" ht="18" x14ac:dyDescent="0.3">
      <c r="B24" s="53"/>
      <c r="C24" s="34"/>
      <c r="D24" s="34"/>
      <c r="E24" s="34"/>
      <c r="F24" s="29"/>
      <c r="G24" s="29"/>
      <c r="H24" s="29"/>
      <c r="I24" s="29"/>
      <c r="J24" s="32"/>
      <c r="K24" s="26"/>
    </row>
    <row r="25" spans="2:11" ht="27.95" customHeight="1" x14ac:dyDescent="0.3">
      <c r="B25" s="53"/>
      <c r="C25" s="167"/>
      <c r="D25" s="168"/>
      <c r="E25" s="168"/>
      <c r="F25" s="29"/>
      <c r="G25" s="29"/>
      <c r="H25" s="29"/>
      <c r="I25" s="29"/>
      <c r="J25" s="32"/>
      <c r="K25" s="24"/>
    </row>
    <row r="26" spans="2:11" ht="47.1" customHeight="1" x14ac:dyDescent="0.3">
      <c r="B26" s="53"/>
      <c r="C26" s="167"/>
      <c r="D26" s="168"/>
      <c r="E26" s="168"/>
      <c r="F26" s="29"/>
      <c r="G26" s="29"/>
      <c r="H26" s="29"/>
      <c r="I26" s="29"/>
      <c r="J26" s="32"/>
      <c r="K26" s="24"/>
    </row>
    <row r="27" spans="2:11" ht="18" x14ac:dyDescent="0.3">
      <c r="B27" s="53"/>
      <c r="C27" s="91"/>
      <c r="D27" s="25"/>
      <c r="E27" s="25"/>
      <c r="F27" s="29"/>
      <c r="G27" s="29"/>
      <c r="H27" s="29"/>
      <c r="I27" s="29"/>
      <c r="J27" s="32"/>
      <c r="K27" s="24"/>
    </row>
    <row r="28" spans="2:11" x14ac:dyDescent="0.3">
      <c r="B28" s="53"/>
      <c r="C28" s="23"/>
      <c r="D28" s="23"/>
      <c r="E28" s="23"/>
      <c r="F28" s="23"/>
      <c r="G28" s="23"/>
      <c r="H28" s="23"/>
      <c r="I28" s="23"/>
      <c r="J28" s="55"/>
      <c r="K28" s="24"/>
    </row>
    <row r="29" spans="2:11" ht="30.6" customHeight="1" x14ac:dyDescent="0.3">
      <c r="B29" s="53"/>
      <c r="C29" s="23"/>
      <c r="D29" s="23"/>
      <c r="E29" s="23"/>
      <c r="F29" s="23"/>
      <c r="G29" s="23"/>
      <c r="H29" s="23"/>
      <c r="I29" s="23"/>
      <c r="J29" s="55"/>
      <c r="K29" s="34"/>
    </row>
    <row r="30" spans="2:11" x14ac:dyDescent="0.3">
      <c r="B30" s="53"/>
      <c r="C30" s="23"/>
      <c r="D30" s="23"/>
      <c r="E30" s="23"/>
      <c r="F30" s="23"/>
      <c r="G30" s="23"/>
      <c r="H30" s="23"/>
      <c r="I30" s="23"/>
      <c r="J30" s="55"/>
      <c r="K30" s="155"/>
    </row>
    <row r="31" spans="2:11" ht="28.5" customHeight="1" thickBot="1" x14ac:dyDescent="0.35">
      <c r="B31" s="101" t="s">
        <v>31</v>
      </c>
      <c r="C31" s="102"/>
      <c r="D31" s="102"/>
      <c r="E31" s="102"/>
      <c r="F31" s="102"/>
      <c r="G31" s="102"/>
      <c r="H31" s="102"/>
      <c r="I31" s="102"/>
      <c r="J31" s="103"/>
      <c r="K31" s="155"/>
    </row>
    <row r="32" spans="2:11" ht="37.5" customHeight="1" x14ac:dyDescent="0.3">
      <c r="B32" s="199" t="s">
        <v>74</v>
      </c>
      <c r="C32" s="200"/>
      <c r="D32" s="200"/>
      <c r="E32" s="200"/>
      <c r="F32" s="200"/>
      <c r="G32" s="200"/>
      <c r="H32" s="200"/>
      <c r="I32" s="200"/>
      <c r="J32" s="201"/>
      <c r="K32" s="26"/>
    </row>
    <row r="33" spans="1:15" ht="14.1" customHeight="1" x14ac:dyDescent="0.3">
      <c r="B33" s="37" t="s">
        <v>82</v>
      </c>
      <c r="C33" s="38"/>
      <c r="D33" s="38"/>
      <c r="E33" s="38"/>
      <c r="F33" s="38"/>
      <c r="G33" s="38"/>
      <c r="H33" s="38"/>
      <c r="I33" s="38"/>
      <c r="J33" s="39"/>
      <c r="K33" s="24"/>
    </row>
    <row r="34" spans="1:15" ht="14.45" customHeight="1" x14ac:dyDescent="0.3">
      <c r="B34" s="211" t="str">
        <f>HYPERLINK(VLOOKUP(C9,L7:Q8,6,0),VLOOKUP(C9,L7:Q8,6,0))</f>
        <v>http://www.toxement.com.co/media/3208/eucoflex-hr-reforzado.pdf</v>
      </c>
      <c r="C34" s="212"/>
      <c r="D34" s="212"/>
      <c r="E34" s="212"/>
      <c r="F34" s="212"/>
      <c r="G34" s="212"/>
      <c r="H34" s="212"/>
      <c r="I34" s="212"/>
      <c r="J34" s="213"/>
      <c r="K34" s="24"/>
    </row>
    <row r="35" spans="1:15" x14ac:dyDescent="0.3">
      <c r="B35" s="211" t="str">
        <f>HYPERLINK(VLOOKUP(C16,L13:N14,3,0),VLOOKUP(C16,L13:N14,3,0))</f>
        <v>http://www.toxement.com.co/media/3618/vulkem-116.pdf</v>
      </c>
      <c r="C35" s="212"/>
      <c r="D35" s="212"/>
      <c r="E35" s="212"/>
      <c r="F35" s="212"/>
      <c r="G35" s="212"/>
      <c r="H35" s="212"/>
      <c r="I35" s="212"/>
      <c r="J35" s="213"/>
      <c r="K35" s="24"/>
    </row>
    <row r="36" spans="1:15" x14ac:dyDescent="0.3">
      <c r="B36" s="183" t="s">
        <v>34</v>
      </c>
      <c r="C36" s="184"/>
      <c r="D36" s="184"/>
      <c r="E36" s="184"/>
      <c r="F36" s="184"/>
      <c r="G36" s="184"/>
      <c r="H36" s="184"/>
      <c r="I36" s="184"/>
      <c r="J36" s="185"/>
      <c r="K36" s="24"/>
    </row>
    <row r="37" spans="1:15" ht="34.5" customHeight="1" x14ac:dyDescent="0.3">
      <c r="B37" s="170" t="s">
        <v>69</v>
      </c>
      <c r="C37" s="171"/>
      <c r="D37" s="171"/>
      <c r="E37" s="171"/>
      <c r="F37" s="171"/>
      <c r="G37" s="171"/>
      <c r="H37" s="171"/>
      <c r="I37" s="171"/>
      <c r="J37" s="172"/>
      <c r="K37" s="24"/>
    </row>
    <row r="38" spans="1:15" ht="17.25" thickBot="1" x14ac:dyDescent="0.35">
      <c r="B38" s="111" t="s">
        <v>83</v>
      </c>
      <c r="C38" s="109"/>
      <c r="D38" s="109"/>
      <c r="E38" s="109"/>
      <c r="F38" s="109"/>
      <c r="G38" s="109"/>
      <c r="H38" s="109"/>
      <c r="I38" s="109"/>
      <c r="J38" s="110"/>
      <c r="K38" s="24"/>
    </row>
    <row r="39" spans="1:15" s="29" customFormat="1" x14ac:dyDescent="0.3">
      <c r="B39" s="92"/>
      <c r="C39" s="112"/>
      <c r="D39" s="112"/>
      <c r="E39" s="112"/>
      <c r="F39" s="112"/>
      <c r="G39" s="112"/>
      <c r="H39" s="112"/>
      <c r="I39" s="112"/>
      <c r="J39" s="113"/>
      <c r="K39" s="30"/>
      <c r="L39" s="118"/>
      <c r="M39" s="118"/>
      <c r="N39" s="119"/>
      <c r="O39" s="119"/>
    </row>
    <row r="40" spans="1:15" s="29" customFormat="1" x14ac:dyDescent="0.3">
      <c r="B40" s="53"/>
      <c r="J40" s="32"/>
      <c r="K40" s="30"/>
      <c r="L40" s="118"/>
      <c r="M40" s="118"/>
      <c r="N40" s="119"/>
      <c r="O40" s="119"/>
    </row>
    <row r="41" spans="1:15" s="29" customFormat="1" x14ac:dyDescent="0.3">
      <c r="B41" s="53"/>
      <c r="J41" s="32"/>
      <c r="K41" s="30"/>
      <c r="L41" s="118"/>
      <c r="M41" s="118"/>
      <c r="N41" s="119"/>
      <c r="O41" s="119"/>
    </row>
    <row r="42" spans="1:15" s="29" customFormat="1" x14ac:dyDescent="0.3">
      <c r="B42" s="53"/>
      <c r="J42" s="32"/>
      <c r="K42" s="30"/>
      <c r="L42" s="118"/>
      <c r="M42" s="118"/>
      <c r="N42" s="119"/>
      <c r="O42" s="119"/>
    </row>
    <row r="43" spans="1:15" s="29" customFormat="1" x14ac:dyDescent="0.3">
      <c r="A43" s="29" t="s">
        <v>47</v>
      </c>
      <c r="B43" s="53"/>
      <c r="J43" s="32"/>
      <c r="K43" s="30"/>
      <c r="L43" s="118"/>
      <c r="M43" s="118"/>
      <c r="N43" s="119"/>
      <c r="O43" s="119"/>
    </row>
    <row r="44" spans="1:15" s="29" customFormat="1" x14ac:dyDescent="0.3">
      <c r="B44" s="53"/>
      <c r="J44" s="32"/>
      <c r="K44" s="30"/>
      <c r="L44" s="118"/>
      <c r="M44" s="118"/>
      <c r="N44" s="119"/>
      <c r="O44" s="119"/>
    </row>
    <row r="45" spans="1:15" s="29" customFormat="1" x14ac:dyDescent="0.3">
      <c r="B45" s="53"/>
      <c r="J45" s="32"/>
      <c r="K45" s="30"/>
      <c r="L45" s="118"/>
      <c r="M45" s="118"/>
      <c r="N45" s="119"/>
      <c r="O45" s="119"/>
    </row>
    <row r="46" spans="1:15" s="29" customFormat="1" x14ac:dyDescent="0.3">
      <c r="B46" s="53"/>
      <c r="J46" s="32"/>
      <c r="K46" s="30"/>
      <c r="L46" s="118"/>
      <c r="M46" s="118"/>
      <c r="N46" s="119"/>
      <c r="O46" s="119"/>
    </row>
    <row r="47" spans="1:15" s="29" customFormat="1" x14ac:dyDescent="0.3">
      <c r="B47" s="53"/>
      <c r="J47" s="32"/>
      <c r="K47" s="30"/>
      <c r="L47" s="118"/>
      <c r="M47" s="118"/>
      <c r="N47" s="119"/>
      <c r="O47" s="119"/>
    </row>
    <row r="48" spans="1:15" s="29" customFormat="1" ht="33" customHeight="1" x14ac:dyDescent="0.3">
      <c r="B48" s="53"/>
      <c r="J48" s="32"/>
      <c r="K48" s="30"/>
      <c r="L48" s="118"/>
      <c r="M48" s="118"/>
      <c r="N48" s="119"/>
      <c r="O48" s="119"/>
    </row>
    <row r="49" spans="2:15" s="29" customFormat="1" x14ac:dyDescent="0.3">
      <c r="B49" s="53"/>
      <c r="J49" s="32"/>
      <c r="K49" s="30"/>
      <c r="L49" s="118"/>
      <c r="M49" s="118"/>
      <c r="N49" s="119"/>
      <c r="O49" s="119"/>
    </row>
    <row r="50" spans="2:15" ht="17.25" thickBot="1" x14ac:dyDescent="0.35">
      <c r="B50" s="57"/>
      <c r="C50" s="58"/>
      <c r="D50" s="58"/>
      <c r="E50" s="58"/>
      <c r="F50" s="58"/>
      <c r="G50" s="58"/>
      <c r="H50" s="58"/>
      <c r="I50" s="58"/>
      <c r="J50" s="59"/>
    </row>
    <row r="51" spans="2:15" x14ac:dyDescent="0.3"/>
    <row r="52" spans="2:15" hidden="1" x14ac:dyDescent="0.3"/>
    <row r="53" spans="2:15" hidden="1" x14ac:dyDescent="0.3"/>
    <row r="54" spans="2:15" hidden="1" x14ac:dyDescent="0.3"/>
    <row r="55" spans="2:15" hidden="1" x14ac:dyDescent="0.3"/>
    <row r="56" spans="2:15" ht="57" hidden="1" customHeight="1" x14ac:dyDescent="0.3"/>
    <row r="57" spans="2:15" hidden="1" x14ac:dyDescent="0.3"/>
    <row r="58" spans="2:15" hidden="1" x14ac:dyDescent="0.3"/>
    <row r="59" spans="2:15" hidden="1" x14ac:dyDescent="0.3"/>
    <row r="60" spans="2:15" hidden="1" x14ac:dyDescent="0.3"/>
    <row r="61" spans="2:15" hidden="1" x14ac:dyDescent="0.3"/>
    <row r="62" spans="2:15" hidden="1" x14ac:dyDescent="0.3"/>
    <row r="63" spans="2:15" hidden="1" x14ac:dyDescent="0.3"/>
    <row r="64" spans="2:15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</sheetData>
  <sheetProtection sheet="1" objects="1" scenarios="1"/>
  <mergeCells count="43">
    <mergeCell ref="K15:K16"/>
    <mergeCell ref="H6:I7"/>
    <mergeCell ref="J6:J7"/>
    <mergeCell ref="C2:D2"/>
    <mergeCell ref="D6:D7"/>
    <mergeCell ref="E6:E7"/>
    <mergeCell ref="F6:G7"/>
    <mergeCell ref="B14:E14"/>
    <mergeCell ref="F14:G14"/>
    <mergeCell ref="H14:J14"/>
    <mergeCell ref="H15:I15"/>
    <mergeCell ref="F9:F10"/>
    <mergeCell ref="G9:G10"/>
    <mergeCell ref="F15:F16"/>
    <mergeCell ref="G15:G16"/>
    <mergeCell ref="J12:J13"/>
    <mergeCell ref="K22:K23"/>
    <mergeCell ref="C17:C18"/>
    <mergeCell ref="D17:D18"/>
    <mergeCell ref="E17:E18"/>
    <mergeCell ref="F21:J22"/>
    <mergeCell ref="F23:J23"/>
    <mergeCell ref="K30:K31"/>
    <mergeCell ref="B32:J32"/>
    <mergeCell ref="C25:C26"/>
    <mergeCell ref="D25:D26"/>
    <mergeCell ref="E25:E26"/>
    <mergeCell ref="H9:I9"/>
    <mergeCell ref="B6:C7"/>
    <mergeCell ref="H10:I10"/>
    <mergeCell ref="B12:C13"/>
    <mergeCell ref="D12:D13"/>
    <mergeCell ref="E12:E13"/>
    <mergeCell ref="F12:G13"/>
    <mergeCell ref="H12:I13"/>
    <mergeCell ref="C8:E8"/>
    <mergeCell ref="F8:J8"/>
    <mergeCell ref="B34:J34"/>
    <mergeCell ref="B35:J35"/>
    <mergeCell ref="B36:J36"/>
    <mergeCell ref="B37:J37"/>
    <mergeCell ref="B15:B16"/>
    <mergeCell ref="H16:I16"/>
  </mergeCells>
  <dataValidations disablePrompts="1" count="4">
    <dataValidation type="list" allowBlank="1" showInputMessage="1" showErrorMessage="1" sqref="C27 C19">
      <formula1>#REF!</formula1>
    </dataValidation>
    <dataValidation type="list" allowBlank="1" showInputMessage="1" showErrorMessage="1" sqref="C9">
      <formula1>$L$7:$L$8</formula1>
    </dataValidation>
    <dataValidation type="list" allowBlank="1" showInputMessage="1" showErrorMessage="1" sqref="C16">
      <formula1>$L$13:$L$14</formula1>
    </dataValidation>
    <dataValidation type="list" allowBlank="1" showInputMessage="1" showErrorMessage="1" sqref="H16:I16">
      <formula1>$P$13:$P$14</formula1>
    </dataValidation>
  </dataValidations>
  <hyperlinks>
    <hyperlink ref="Q8" r:id="rId1"/>
    <hyperlink ref="F23" r:id="rId2"/>
  </hyperlinks>
  <printOptions horizontalCentered="1"/>
  <pageMargins left="0.70866141732283472" right="0.70866141732283472" top="0.74803149606299213" bottom="0.74803149606299213" header="0.31496062992125984" footer="0.31496062992125984"/>
  <pageSetup scale="47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PISCINAS</vt:lpstr>
      <vt:lpstr>CUBIERTAS NO EXPUESTAS</vt:lpstr>
      <vt:lpstr>CUBIERTAS EXPUESTAS</vt:lpstr>
      <vt:lpstr>TANQUES</vt:lpstr>
      <vt:lpstr>'CUBIERTAS EXPUESTAS'!Área_de_impresión</vt:lpstr>
      <vt:lpstr>'CUBIERTAS NO EXPUESTAS'!Área_de_impresión</vt:lpstr>
      <vt:lpstr>PISCINAS!Área_de_impresión</vt:lpstr>
      <vt:lpstr>TANQUES!Área_de_impresión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2020-05-08T13:12:14Z</cp:lastPrinted>
  <dcterms:created xsi:type="dcterms:W3CDTF">2020-02-20T20:14:44Z</dcterms:created>
  <dcterms:modified xsi:type="dcterms:W3CDTF">2020-05-26T21:40:09Z</dcterms:modified>
</cp:coreProperties>
</file>