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lorenabuitrago\Documents\Toxement\Ayudas de Cálculo\Actualización 2020\AYUDAS FINALES\Tratamiento para muros\"/>
    </mc:Choice>
  </mc:AlternateContent>
  <xr:revisionPtr revIDLastSave="0" documentId="8_{73EC4AE7-45D6-4558-B8D8-99D0FE0C7EFB}" xr6:coauthVersionLast="36" xr6:coauthVersionMax="36" xr10:uidLastSave="{00000000-0000-0000-0000-000000000000}"/>
  <bookViews>
    <workbookView xWindow="0" yWindow="0" windowWidth="20490" windowHeight="7365" xr2:uid="{00000000-000D-0000-FFFF-FFFF00000000}"/>
  </bookViews>
  <sheets>
    <sheet name="BOQUILLAS PARA ENCHAPE" sheetId="1" r:id="rId1"/>
  </sheets>
  <definedNames>
    <definedName name="_xlnm.Print_Area" localSheetId="0">'BOQUILLAS PARA ENCHAPE'!$B$1:$M$23</definedName>
    <definedName name="LIMPIADORES">'BOQUILLAS PARA ENCHAPE'!#REF!</definedName>
    <definedName name="MEJORADORES">'BOQUILLAS PARA ENCHAPE'!#REF!</definedName>
    <definedName name="MORTEROS">'BOQUILLAS PARA ENCHAPE'!#REF!</definedName>
    <definedName name="RECUBRIMIENTOS">'BOQUILLAS PARA ENCHAPE'!#REF!</definedName>
    <definedName name="REPELENTES">'BOQUILLAS PARA ENCHAPE'!#REF!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O13" i="1"/>
  <c r="R13" i="1" s="1"/>
  <c r="R19" i="1"/>
  <c r="R18" i="1"/>
  <c r="R16" i="1"/>
  <c r="P19" i="1"/>
  <c r="P18" i="1"/>
  <c r="P17" i="1"/>
  <c r="P16" i="1"/>
  <c r="T15" i="1"/>
  <c r="T14" i="1"/>
  <c r="C8" i="1"/>
  <c r="P13" i="1" l="1"/>
  <c r="Q13" i="1"/>
  <c r="F8" i="1" s="1"/>
  <c r="J8" i="1" s="1"/>
  <c r="T13" i="1"/>
  <c r="T12" i="1"/>
  <c r="J5" i="1"/>
  <c r="T11" i="1" l="1"/>
  <c r="Q19" i="1" l="1"/>
  <c r="Q18" i="1"/>
  <c r="Q17" i="1"/>
  <c r="M8" i="1" l="1"/>
</calcChain>
</file>

<file path=xl/sharedStrings.xml><?xml version="1.0" encoding="utf-8"?>
<sst xmlns="http://schemas.openxmlformats.org/spreadsheetml/2006/main" count="50" uniqueCount="41">
  <si>
    <t>PRODUCTO</t>
  </si>
  <si>
    <t>DESCRIPCIÓN</t>
  </si>
  <si>
    <t>RENDIMIENTO</t>
  </si>
  <si>
    <t>VALORES A CALCULAR</t>
  </si>
  <si>
    <t>PRESENTACIONES</t>
  </si>
  <si>
    <t>CANTIDADES REQUERIDAS</t>
  </si>
  <si>
    <t>REQUERIDOS</t>
  </si>
  <si>
    <t>PRESENTACIONES DISPONIBLES</t>
  </si>
  <si>
    <t>UND DE MEDIDA</t>
  </si>
  <si>
    <t>UND PRESENTACION</t>
  </si>
  <si>
    <t>30 X 30</t>
  </si>
  <si>
    <t>EUCO BOQUILA LATEX</t>
  </si>
  <si>
    <t>40 X 40</t>
  </si>
  <si>
    <t>20 X 20</t>
  </si>
  <si>
    <t xml:space="preserve">EUCO BOQUILLA </t>
  </si>
  <si>
    <t xml:space="preserve">3. Boquillas para Enchape </t>
  </si>
  <si>
    <t>m2</t>
  </si>
  <si>
    <t>Boquilla base cemento modificada con aditivo látex.
Su rendimiento depende del formato de enchape a emboquillar</t>
  </si>
  <si>
    <t>Emboquillador impermeable para enchapes.
Su rendimiento depende del formato de enchape a emboquillar</t>
  </si>
  <si>
    <t>FORMATO DEL ENCHAPE (cm x cm)</t>
  </si>
  <si>
    <t>DOSIFICACIÓN POR FORMATO DE BALDOSA</t>
  </si>
  <si>
    <t xml:space="preserve">IMPORTANTE </t>
  </si>
  <si>
    <t>* Los rendimientos aquí consignados son consumos teoricos y promediados, sin embargo estos pueden presentar variaciones de acuerdo a la porosidad de la superficie y/o otras condiciones de la aplicación</t>
  </si>
  <si>
    <t>HOJAS TECNICAS</t>
  </si>
  <si>
    <t>ASESORIA TÉCNICA</t>
  </si>
  <si>
    <t>VERSION MARZO 2020</t>
  </si>
  <si>
    <t>Seleccione de la lista despegable  la referencia a calcular</t>
  </si>
  <si>
    <t>Digite el área a calcular</t>
  </si>
  <si>
    <t>HOJAS TECNCAS</t>
  </si>
  <si>
    <t>http://www.toxement.com.co/media/2742/euco-boquilla.pdf</t>
  </si>
  <si>
    <t>http://www.toxement.com.co/media/2743/euco-boquilla-latex.pdf</t>
  </si>
  <si>
    <t>Seleccione de la lista despegable la baldosa a utilizar</t>
  </si>
  <si>
    <t>Para mayor información sobre nuestros productos o una cotización de los mismos, puede comunicarse con su asesor de confianza, o a nuestra linea de atención al cliente (1) 8698787 o escribirnos al correo atencioncliente@toxement.com.co</t>
  </si>
  <si>
    <t>Seleccione de la lista despegable la presentación a requerir</t>
  </si>
  <si>
    <t>kg</t>
  </si>
  <si>
    <t>kg/m2</t>
  </si>
  <si>
    <t>ANCHO DE LA JUNTA</t>
  </si>
  <si>
    <t>ANCHO JUNTA EN mm</t>
  </si>
  <si>
    <t>(mm)</t>
  </si>
  <si>
    <t>11 X 11</t>
  </si>
  <si>
    <t>Seleccione de la lista despegable el ancho de la junta en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</si>
</sst>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entury Gothic"/>
      <family val="2"/>
    </font>
    <font>
      <b/>
      <sz val="11"/>
      <color rgb="FF00B050"/>
      <name val="Century Gothic"/>
      <family val="2"/>
    </font>
    <font>
      <b/>
      <sz val="8"/>
      <color rgb="FFC00000"/>
      <name val="Century Gothic"/>
      <family val="2"/>
    </font>
    <font>
      <b/>
      <sz val="9"/>
      <name val="Century Gothic"/>
      <family val="2"/>
    </font>
    <font>
      <b/>
      <sz val="10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8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" fillId="0" borderId="0" xfId="0" applyFont="1" applyProtection="1"/>
    <xf numFmtId="0" fontId="1" fillId="2" borderId="3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top"/>
    </xf>
    <xf numFmtId="0" fontId="6" fillId="2" borderId="6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/>
    </xf>
    <xf numFmtId="2" fontId="1" fillId="0" borderId="0" xfId="0" applyNumberFormat="1" applyFont="1" applyProtection="1"/>
    <xf numFmtId="0" fontId="2" fillId="4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 wrapText="1"/>
    </xf>
    <xf numFmtId="0" fontId="2" fillId="4" borderId="9" xfId="0" applyFont="1" applyFill="1" applyBorder="1" applyAlignment="1" applyProtection="1">
      <alignment horizontal="center"/>
    </xf>
    <xf numFmtId="0" fontId="2" fillId="4" borderId="8" xfId="0" applyFont="1" applyFill="1" applyBorder="1" applyAlignment="1" applyProtection="1">
      <alignment horizontal="center"/>
    </xf>
    <xf numFmtId="0" fontId="5" fillId="6" borderId="0" xfId="0" applyFont="1" applyFill="1" applyAlignment="1" applyProtection="1">
      <alignment vertical="top"/>
    </xf>
    <xf numFmtId="0" fontId="2" fillId="7" borderId="8" xfId="0" applyFont="1" applyFill="1" applyBorder="1" applyProtection="1"/>
    <xf numFmtId="0" fontId="5" fillId="5" borderId="8" xfId="0" applyFont="1" applyFill="1" applyBorder="1" applyAlignment="1" applyProtection="1">
      <alignment vertical="top"/>
    </xf>
    <xf numFmtId="0" fontId="2" fillId="7" borderId="8" xfId="0" applyFont="1" applyFill="1" applyBorder="1" applyAlignment="1" applyProtection="1">
      <alignment wrapText="1"/>
    </xf>
    <xf numFmtId="0" fontId="2" fillId="5" borderId="8" xfId="0" applyFont="1" applyFill="1" applyBorder="1" applyProtection="1"/>
    <xf numFmtId="0" fontId="2" fillId="5" borderId="8" xfId="0" applyFont="1" applyFill="1" applyBorder="1" applyAlignment="1" applyProtection="1">
      <alignment wrapText="1"/>
    </xf>
    <xf numFmtId="164" fontId="2" fillId="7" borderId="8" xfId="0" applyNumberFormat="1" applyFont="1" applyFill="1" applyBorder="1" applyProtection="1"/>
    <xf numFmtId="164" fontId="6" fillId="2" borderId="6" xfId="0" applyNumberFormat="1" applyFont="1" applyFill="1" applyBorder="1" applyAlignment="1" applyProtection="1">
      <alignment horizontal="center" vertical="center" wrapText="1"/>
    </xf>
    <xf numFmtId="1" fontId="6" fillId="2" borderId="6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Protection="1"/>
    <xf numFmtId="0" fontId="2" fillId="0" borderId="12" xfId="0" applyFont="1" applyBorder="1" applyProtection="1"/>
    <xf numFmtId="2" fontId="1" fillId="0" borderId="0" xfId="0" applyNumberFormat="1" applyFont="1" applyBorder="1" applyProtection="1"/>
    <xf numFmtId="0" fontId="6" fillId="3" borderId="6" xfId="0" applyFont="1" applyFill="1" applyBorder="1" applyAlignment="1" applyProtection="1">
      <alignment horizontal="left" vertical="center" wrapText="1"/>
    </xf>
    <xf numFmtId="0" fontId="13" fillId="8" borderId="6" xfId="0" applyFont="1" applyFill="1" applyBorder="1" applyAlignment="1" applyProtection="1">
      <alignment horizontal="center" vertical="center" wrapText="1"/>
    </xf>
    <xf numFmtId="2" fontId="1" fillId="2" borderId="2" xfId="0" applyNumberFormat="1" applyFont="1" applyFill="1" applyBorder="1" applyProtection="1"/>
    <xf numFmtId="0" fontId="2" fillId="0" borderId="10" xfId="0" applyFont="1" applyBorder="1" applyProtection="1"/>
    <xf numFmtId="0" fontId="4" fillId="0" borderId="5" xfId="0" applyFont="1" applyFill="1" applyBorder="1" applyAlignment="1" applyProtection="1">
      <alignment horizontal="center" vertical="center" wrapText="1"/>
    </xf>
    <xf numFmtId="0" fontId="2" fillId="0" borderId="11" xfId="0" applyFont="1" applyBorder="1" applyProtection="1"/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10" xfId="0" applyFont="1" applyBorder="1" applyProtection="1"/>
    <xf numFmtId="0" fontId="1" fillId="0" borderId="3" xfId="0" applyFont="1" applyBorder="1" applyProtection="1"/>
    <xf numFmtId="2" fontId="1" fillId="0" borderId="12" xfId="0" applyNumberFormat="1" applyFont="1" applyBorder="1" applyProtection="1"/>
    <xf numFmtId="0" fontId="11" fillId="2" borderId="4" xfId="0" applyFont="1" applyFill="1" applyBorder="1" applyProtection="1"/>
    <xf numFmtId="0" fontId="1" fillId="0" borderId="5" xfId="0" applyFont="1" applyBorder="1" applyProtection="1"/>
    <xf numFmtId="2" fontId="1" fillId="0" borderId="5" xfId="0" applyNumberFormat="1" applyFont="1" applyBorder="1" applyProtection="1"/>
    <xf numFmtId="2" fontId="1" fillId="0" borderId="2" xfId="0" applyNumberFormat="1" applyFont="1" applyBorder="1" applyProtection="1"/>
    <xf numFmtId="0" fontId="1" fillId="0" borderId="4" xfId="0" applyFont="1" applyBorder="1" applyProtection="1"/>
    <xf numFmtId="0" fontId="13" fillId="8" borderId="1" xfId="0" applyFont="1" applyFill="1" applyBorder="1" applyAlignment="1" applyProtection="1">
      <alignment horizontal="center" vertical="center" wrapText="1"/>
    </xf>
    <xf numFmtId="0" fontId="13" fillId="8" borderId="4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/>
    </xf>
    <xf numFmtId="0" fontId="8" fillId="7" borderId="8" xfId="1" applyFill="1" applyBorder="1" applyAlignment="1" applyProtection="1">
      <alignment wrapText="1"/>
    </xf>
    <xf numFmtId="0" fontId="6" fillId="3" borderId="13" xfId="0" applyFont="1" applyFill="1" applyBorder="1" applyAlignment="1" applyProtection="1">
      <alignment horizontal="left" vertical="center" wrapText="1"/>
    </xf>
    <xf numFmtId="164" fontId="6" fillId="2" borderId="6" xfId="0" applyNumberFormat="1" applyFont="1" applyFill="1" applyBorder="1" applyAlignment="1" applyProtection="1">
      <alignment horizontal="center" vertical="center"/>
    </xf>
    <xf numFmtId="0" fontId="7" fillId="9" borderId="6" xfId="0" applyFont="1" applyFill="1" applyBorder="1" applyAlignment="1" applyProtection="1">
      <alignment horizontal="left" vertical="center" wrapText="1"/>
      <protection locked="0"/>
    </xf>
    <xf numFmtId="0" fontId="6" fillId="9" borderId="6" xfId="0" applyFont="1" applyFill="1" applyBorder="1" applyAlignment="1" applyProtection="1">
      <alignment horizontal="center" vertical="center" wrapText="1"/>
      <protection locked="0"/>
    </xf>
    <xf numFmtId="0" fontId="6" fillId="9" borderId="6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13" fillId="8" borderId="10" xfId="0" applyFont="1" applyFill="1" applyBorder="1" applyAlignment="1" applyProtection="1">
      <alignment horizontal="center" vertical="center" wrapText="1"/>
    </xf>
    <xf numFmtId="0" fontId="13" fillId="8" borderId="4" xfId="0" applyFont="1" applyFill="1" applyBorder="1" applyAlignment="1" applyProtection="1">
      <alignment horizontal="center" vertical="center" wrapText="1"/>
    </xf>
    <xf numFmtId="0" fontId="13" fillId="8" borderId="11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/>
    </xf>
    <xf numFmtId="0" fontId="13" fillId="8" borderId="6" xfId="0" applyFont="1" applyFill="1" applyBorder="1" applyAlignment="1" applyProtection="1">
      <alignment horizontal="center" vertical="center"/>
    </xf>
    <xf numFmtId="0" fontId="13" fillId="8" borderId="6" xfId="0" applyFont="1" applyFill="1" applyBorder="1" applyAlignment="1" applyProtection="1">
      <alignment horizontal="center" vertical="center" wrapText="1"/>
    </xf>
    <xf numFmtId="2" fontId="13" fillId="8" borderId="6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top" wrapText="1"/>
    </xf>
    <xf numFmtId="0" fontId="9" fillId="0" borderId="2" xfId="0" applyFont="1" applyBorder="1" applyAlignment="1" applyProtection="1">
      <alignment vertical="top" wrapText="1"/>
    </xf>
    <xf numFmtId="0" fontId="9" fillId="0" borderId="10" xfId="0" applyFont="1" applyBorder="1" applyAlignment="1" applyProtection="1">
      <alignment vertical="top" wrapText="1"/>
    </xf>
    <xf numFmtId="0" fontId="2" fillId="4" borderId="16" xfId="0" applyFont="1" applyFill="1" applyBorder="1" applyAlignment="1" applyProtection="1">
      <alignment horizontal="center"/>
    </xf>
    <xf numFmtId="0" fontId="10" fillId="2" borderId="3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left" vertical="top" wrapText="1"/>
    </xf>
    <xf numFmtId="0" fontId="10" fillId="2" borderId="12" xfId="0" applyFont="1" applyFill="1" applyBorder="1" applyAlignment="1" applyProtection="1">
      <alignment horizontal="left" vertical="top" wrapText="1"/>
    </xf>
    <xf numFmtId="0" fontId="8" fillId="2" borderId="3" xfId="1" applyFill="1" applyBorder="1" applyAlignment="1" applyProtection="1">
      <alignment horizontal="left" vertical="top" wrapText="1"/>
      <protection locked="0" hidden="1"/>
    </xf>
    <xf numFmtId="0" fontId="8" fillId="2" borderId="0" xfId="1" applyFill="1" applyBorder="1" applyAlignment="1" applyProtection="1">
      <alignment horizontal="left" vertical="top" wrapText="1"/>
      <protection locked="0" hidden="1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0" fontId="12" fillId="3" borderId="13" xfId="0" applyFont="1" applyFill="1" applyBorder="1" applyAlignment="1" applyProtection="1">
      <alignment horizontal="left" vertical="center" wrapText="1"/>
    </xf>
    <xf numFmtId="0" fontId="12" fillId="3" borderId="14" xfId="0" applyFont="1" applyFill="1" applyBorder="1" applyAlignment="1" applyProtection="1">
      <alignment horizontal="left" vertical="center" wrapText="1"/>
    </xf>
    <xf numFmtId="0" fontId="12" fillId="3" borderId="15" xfId="0" applyFont="1" applyFill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2" xfId="0" applyFont="1" applyBorder="1" applyAlignment="1" applyProtection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21164</xdr:colOff>
      <xdr:row>0</xdr:row>
      <xdr:rowOff>24182</xdr:rowOff>
    </xdr:from>
    <xdr:to>
      <xdr:col>12</xdr:col>
      <xdr:colOff>1054100</xdr:colOff>
      <xdr:row>2</xdr:row>
      <xdr:rowOff>838199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4" y="24182"/>
          <a:ext cx="12589936" cy="2376117"/>
        </a:xfrm>
        <a:prstGeom prst="rect">
          <a:avLst/>
        </a:prstGeom>
      </xdr:spPr>
    </xdr:pic>
    <xdr:clientData/>
  </xdr:twoCellAnchor>
  <xdr:twoCellAnchor editAs="oneCell">
    <xdr:from>
      <xdr:col>1</xdr:col>
      <xdr:colOff>76203</xdr:colOff>
      <xdr:row>16</xdr:row>
      <xdr:rowOff>85797</xdr:rowOff>
    </xdr:from>
    <xdr:to>
      <xdr:col>12</xdr:col>
      <xdr:colOff>845543</xdr:colOff>
      <xdr:row>23</xdr:row>
      <xdr:rowOff>217986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703" y="7375597"/>
          <a:ext cx="12326340" cy="2468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oxement.com.co/media/2742/euco-boquilla.pdf" TargetMode="External"/><Relationship Id="rId1" Type="http://schemas.openxmlformats.org/officeDocument/2006/relationships/hyperlink" Target="http://www.toxement.com.co/media/2743/euco-boquilla-latex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7"/>
  <sheetViews>
    <sheetView showGridLines="0" showRowColHeaders="0" tabSelected="1" zoomScale="80" zoomScaleNormal="80" workbookViewId="0">
      <selection activeCell="H8" sqref="H8"/>
    </sheetView>
  </sheetViews>
  <sheetFormatPr baseColWidth="10" defaultColWidth="0" defaultRowHeight="16.5" zeroHeight="1" x14ac:dyDescent="0.3"/>
  <cols>
    <col min="1" max="1" width="1" style="6" customWidth="1"/>
    <col min="2" max="2" width="21.85546875" style="6" customWidth="1"/>
    <col min="3" max="3" width="38.140625" style="6" customWidth="1"/>
    <col min="4" max="5" width="24.42578125" style="6" customWidth="1"/>
    <col min="6" max="6" width="6.85546875" style="6" customWidth="1"/>
    <col min="7" max="7" width="9.140625" style="6" customWidth="1"/>
    <col min="8" max="8" width="8.85546875" style="6" customWidth="1"/>
    <col min="9" max="9" width="4.7109375" style="6" customWidth="1"/>
    <col min="10" max="10" width="16" style="6" customWidth="1"/>
    <col min="11" max="11" width="6.85546875" style="16" customWidth="1"/>
    <col min="12" max="12" width="12" style="6" customWidth="1"/>
    <col min="13" max="13" width="16.28515625" style="4" customWidth="1"/>
    <col min="14" max="14" width="4.28515625" style="4" customWidth="1"/>
    <col min="15" max="19" width="5.28515625" style="4" hidden="1" customWidth="1"/>
    <col min="20" max="21" width="5.28515625" style="5" hidden="1" customWidth="1"/>
    <col min="22" max="22" width="5.28515625" style="4" hidden="1" customWidth="1"/>
    <col min="23" max="16384" width="5.28515625" style="6" hidden="1"/>
  </cols>
  <sheetData>
    <row r="1" spans="1:23" ht="16.350000000000001" customHeight="1" x14ac:dyDescent="0.3">
      <c r="A1" s="1"/>
      <c r="B1" s="1"/>
      <c r="C1" s="2"/>
      <c r="D1" s="2"/>
      <c r="E1" s="2"/>
      <c r="F1" s="2"/>
      <c r="G1" s="2"/>
      <c r="H1" s="2"/>
      <c r="I1" s="2"/>
      <c r="J1" s="2"/>
      <c r="K1" s="35"/>
      <c r="L1" s="2"/>
      <c r="M1" s="36"/>
    </row>
    <row r="2" spans="1:23" ht="106.5" customHeight="1" x14ac:dyDescent="0.3">
      <c r="A2" s="7"/>
      <c r="B2" s="58"/>
      <c r="C2" s="59"/>
      <c r="D2" s="8"/>
      <c r="E2" s="8"/>
      <c r="F2" s="8"/>
      <c r="G2" s="8"/>
      <c r="H2" s="8"/>
      <c r="I2" s="8"/>
      <c r="J2" s="8"/>
      <c r="K2" s="9"/>
      <c r="L2" s="8"/>
      <c r="M2" s="31"/>
      <c r="N2" s="10"/>
      <c r="O2" s="11"/>
      <c r="P2" s="10"/>
      <c r="Q2" s="10"/>
      <c r="R2" s="10"/>
      <c r="S2" s="10"/>
    </row>
    <row r="3" spans="1:23" ht="75" customHeight="1" thickBot="1" x14ac:dyDescent="0.35">
      <c r="A3" s="7"/>
      <c r="B3" s="60"/>
      <c r="C3" s="61"/>
      <c r="D3" s="61"/>
      <c r="E3" s="61"/>
      <c r="F3" s="61"/>
      <c r="G3" s="61"/>
      <c r="H3" s="61"/>
      <c r="I3" s="61"/>
      <c r="J3" s="61"/>
      <c r="K3" s="61"/>
      <c r="L3" s="37"/>
      <c r="M3" s="38"/>
      <c r="N3" s="10"/>
      <c r="O3" s="11"/>
      <c r="P3" s="10"/>
      <c r="Q3" s="10"/>
      <c r="R3" s="10"/>
      <c r="S3" s="10"/>
    </row>
    <row r="4" spans="1:23" ht="11.1" customHeight="1" thickBot="1" x14ac:dyDescent="0.35">
      <c r="A4" s="3"/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1"/>
      <c r="N4" s="16"/>
      <c r="O4" s="17" t="s">
        <v>0</v>
      </c>
      <c r="P4" s="66" t="s">
        <v>7</v>
      </c>
      <c r="Q4" s="66"/>
      <c r="R4" s="66"/>
      <c r="S4" s="66"/>
      <c r="T4" s="66"/>
      <c r="U4" s="66"/>
    </row>
    <row r="5" spans="1:23" ht="53.25" thickBot="1" x14ac:dyDescent="0.35">
      <c r="A5" s="3"/>
      <c r="B5" s="67" t="s">
        <v>0</v>
      </c>
      <c r="C5" s="68" t="s">
        <v>1</v>
      </c>
      <c r="D5" s="68" t="s">
        <v>19</v>
      </c>
      <c r="E5" s="49" t="s">
        <v>36</v>
      </c>
      <c r="F5" s="62" t="s">
        <v>2</v>
      </c>
      <c r="G5" s="63"/>
      <c r="H5" s="68" t="s">
        <v>3</v>
      </c>
      <c r="I5" s="68"/>
      <c r="J5" s="34" t="str">
        <f>+L8</f>
        <v>kg</v>
      </c>
      <c r="K5" s="68" t="s">
        <v>4</v>
      </c>
      <c r="L5" s="68"/>
      <c r="M5" s="69" t="s">
        <v>5</v>
      </c>
      <c r="N5" s="6"/>
      <c r="O5" s="19"/>
      <c r="P5" s="20">
        <v>1</v>
      </c>
      <c r="Q5" s="20">
        <v>2</v>
      </c>
      <c r="R5" s="51"/>
      <c r="S5" s="51"/>
      <c r="T5" s="20" t="s">
        <v>9</v>
      </c>
      <c r="U5" s="18" t="s">
        <v>1</v>
      </c>
      <c r="V5" s="18" t="s">
        <v>8</v>
      </c>
      <c r="W5" s="18" t="s">
        <v>28</v>
      </c>
    </row>
    <row r="6" spans="1:23" ht="29.25" customHeight="1" thickBot="1" x14ac:dyDescent="0.35">
      <c r="A6" s="3"/>
      <c r="B6" s="67"/>
      <c r="C6" s="68"/>
      <c r="D6" s="68"/>
      <c r="E6" s="50" t="s">
        <v>38</v>
      </c>
      <c r="F6" s="64"/>
      <c r="G6" s="65"/>
      <c r="H6" s="68"/>
      <c r="I6" s="68"/>
      <c r="J6" s="34" t="s">
        <v>6</v>
      </c>
      <c r="K6" s="68"/>
      <c r="L6" s="68"/>
      <c r="M6" s="69"/>
      <c r="N6" s="6"/>
      <c r="O6" s="25" t="s">
        <v>15</v>
      </c>
      <c r="P6" s="25"/>
      <c r="Q6" s="25"/>
      <c r="R6" s="25"/>
      <c r="S6" s="25"/>
      <c r="T6" s="25"/>
      <c r="U6" s="26"/>
      <c r="V6" s="26"/>
      <c r="W6" s="26"/>
    </row>
    <row r="7" spans="1:23" ht="52.5" customHeight="1" thickBot="1" x14ac:dyDescent="0.35">
      <c r="A7" s="3"/>
      <c r="B7" s="82" t="s">
        <v>26</v>
      </c>
      <c r="C7" s="83"/>
      <c r="D7" s="33" t="s">
        <v>31</v>
      </c>
      <c r="E7" s="53" t="s">
        <v>40</v>
      </c>
      <c r="F7" s="82"/>
      <c r="G7" s="83"/>
      <c r="H7" s="82" t="s">
        <v>27</v>
      </c>
      <c r="I7" s="84"/>
      <c r="J7" s="83"/>
      <c r="K7" s="82" t="s">
        <v>33</v>
      </c>
      <c r="L7" s="84"/>
      <c r="M7" s="83"/>
      <c r="N7" s="6"/>
      <c r="O7" s="22" t="s">
        <v>11</v>
      </c>
      <c r="P7" s="22">
        <v>20</v>
      </c>
      <c r="Q7" s="22"/>
      <c r="R7" s="22"/>
      <c r="S7" s="22"/>
      <c r="T7" s="22" t="s">
        <v>34</v>
      </c>
      <c r="U7" s="24" t="s">
        <v>17</v>
      </c>
      <c r="V7" s="24" t="s">
        <v>16</v>
      </c>
      <c r="W7" s="52" t="s">
        <v>30</v>
      </c>
    </row>
    <row r="8" spans="1:23" ht="60.75" customHeight="1" thickBot="1" x14ac:dyDescent="0.35">
      <c r="B8" s="55" t="s">
        <v>14</v>
      </c>
      <c r="C8" s="13" t="str">
        <f>VLOOKUP(B8,O7:V8,7,1)</f>
        <v>Emboquillador impermeable para enchapes.
Su rendimiento depende del formato de enchape a emboquillar</v>
      </c>
      <c r="D8" s="56" t="s">
        <v>39</v>
      </c>
      <c r="E8" s="56">
        <v>1</v>
      </c>
      <c r="F8" s="28">
        <f>IF(E8=P11,P13,IF(E8=Q11,Q13,R13))</f>
        <v>0.5</v>
      </c>
      <c r="G8" s="14" t="s">
        <v>35</v>
      </c>
      <c r="H8" s="57">
        <v>1000</v>
      </c>
      <c r="I8" s="14" t="s">
        <v>16</v>
      </c>
      <c r="J8" s="54">
        <f>ROUNDUP(+H8*F8,1)</f>
        <v>500</v>
      </c>
      <c r="K8" s="57">
        <v>20</v>
      </c>
      <c r="L8" s="15" t="s">
        <v>34</v>
      </c>
      <c r="M8" s="29">
        <f>ROUNDUP(+J8/K8,0)</f>
        <v>25</v>
      </c>
      <c r="N8" s="16"/>
      <c r="O8" s="22" t="s">
        <v>14</v>
      </c>
      <c r="P8" s="22">
        <v>2</v>
      </c>
      <c r="Q8" s="22">
        <v>5</v>
      </c>
      <c r="R8" s="22">
        <v>10</v>
      </c>
      <c r="S8" s="22">
        <v>25</v>
      </c>
      <c r="T8" s="22" t="s">
        <v>34</v>
      </c>
      <c r="U8" s="24" t="s">
        <v>18</v>
      </c>
      <c r="V8" s="24" t="s">
        <v>16</v>
      </c>
      <c r="W8" s="52" t="s">
        <v>29</v>
      </c>
    </row>
    <row r="9" spans="1:23" ht="14.45" customHeight="1" thickBot="1" x14ac:dyDescent="0.35">
      <c r="B9" s="42"/>
      <c r="C9" s="30"/>
      <c r="D9" s="30"/>
      <c r="E9" s="30"/>
      <c r="F9" s="30"/>
      <c r="G9" s="30"/>
      <c r="H9" s="30"/>
      <c r="I9" s="30"/>
      <c r="J9" s="30"/>
      <c r="K9" s="32"/>
      <c r="L9" s="32"/>
      <c r="M9" s="43"/>
    </row>
    <row r="10" spans="1:23" x14ac:dyDescent="0.3">
      <c r="B10" s="70" t="s">
        <v>21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2"/>
      <c r="P10" s="73" t="s">
        <v>37</v>
      </c>
      <c r="Q10" s="73"/>
      <c r="R10" s="73"/>
      <c r="T10" s="12" t="s">
        <v>4</v>
      </c>
    </row>
    <row r="11" spans="1:23" ht="35.450000000000003" customHeight="1" x14ac:dyDescent="0.3">
      <c r="B11" s="85" t="s">
        <v>22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7"/>
      <c r="P11" s="27">
        <v>1</v>
      </c>
      <c r="Q11" s="27">
        <v>5</v>
      </c>
      <c r="R11" s="27">
        <v>10</v>
      </c>
      <c r="T11" s="21" t="str">
        <f>B8</f>
        <v xml:space="preserve">EUCO BOQUILLA </v>
      </c>
    </row>
    <row r="12" spans="1:23" x14ac:dyDescent="0.3">
      <c r="B12" s="74" t="s">
        <v>23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6"/>
      <c r="T12" s="23">
        <f>IF(VLOOKUP($B$8,$O$7:$Q$8,2,0)&gt;0,VLOOKUP($B$8,$O$7:$Q$8,2,0)," ")</f>
        <v>2</v>
      </c>
    </row>
    <row r="13" spans="1:23" x14ac:dyDescent="0.3">
      <c r="B13" s="77" t="str">
        <f>HYPERLINK(VLOOKUP(B8,O7:W8,9,0),VLOOKUP(B8,O7:W8,9,0))</f>
        <v>http://www.toxement.com.co/media/2742/euco-boquilla.pdf</v>
      </c>
      <c r="C13" s="78"/>
      <c r="D13" s="78"/>
      <c r="E13" s="78"/>
      <c r="F13" s="78"/>
      <c r="G13" s="78"/>
      <c r="H13" s="78"/>
      <c r="I13" s="78"/>
      <c r="J13" s="78"/>
      <c r="K13" s="78"/>
      <c r="L13" s="30"/>
      <c r="M13" s="31"/>
      <c r="O13" s="4" t="str">
        <f>D8</f>
        <v>11 X 11</v>
      </c>
      <c r="P13" s="4">
        <f>VLOOKUP($O$13,$O$16:$R$19,2,FALSE)</f>
        <v>0.5</v>
      </c>
      <c r="Q13" s="4">
        <f>VLOOKUP($O$13,$O$16:$R$19,3,FALSE)</f>
        <v>1</v>
      </c>
      <c r="R13" s="4">
        <f>VLOOKUP($O$13,$O$16:$R$19,4,FALSE)</f>
        <v>2</v>
      </c>
      <c r="T13" s="23">
        <f>IF(VLOOKUP($B$8,$O$7:$Q$8,3,0)&gt;0,VLOOKUP($B$8,$O$7:$Q$8,3,0)," ")</f>
        <v>5</v>
      </c>
    </row>
    <row r="14" spans="1:23" x14ac:dyDescent="0.3">
      <c r="B14" s="74" t="s">
        <v>24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6"/>
      <c r="T14" s="23">
        <f>IF(VLOOKUP($B$8,$O$7:$S$8,4,0)&gt;0,VLOOKUP($B$8,$O$7:$S$8,4,0)," ")</f>
        <v>10</v>
      </c>
    </row>
    <row r="15" spans="1:23" ht="28.5" customHeight="1" thickBot="1" x14ac:dyDescent="0.35">
      <c r="B15" s="79" t="s">
        <v>32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1"/>
      <c r="O15" s="66" t="s">
        <v>20</v>
      </c>
      <c r="P15" s="66"/>
      <c r="T15" s="23">
        <f>IF(VLOOKUP($B$8,$O$7:$S$8,5,0)&gt;0,VLOOKUP($B$8,$O$7:$S$8,5,0)," ")</f>
        <v>25</v>
      </c>
    </row>
    <row r="16" spans="1:23" ht="15.95" customHeight="1" thickBot="1" x14ac:dyDescent="0.35">
      <c r="B16" s="44" t="s">
        <v>25</v>
      </c>
      <c r="C16" s="45"/>
      <c r="D16" s="45"/>
      <c r="E16" s="45"/>
      <c r="F16" s="45"/>
      <c r="G16" s="45"/>
      <c r="H16" s="45"/>
      <c r="I16" s="45"/>
      <c r="J16" s="45"/>
      <c r="K16" s="46"/>
      <c r="L16" s="45"/>
      <c r="M16" s="38"/>
      <c r="O16" s="22" t="s">
        <v>39</v>
      </c>
      <c r="P16" s="27">
        <f>1/2</f>
        <v>0.5</v>
      </c>
      <c r="Q16" s="27">
        <v>1</v>
      </c>
      <c r="R16" s="27">
        <f>1/0.5</f>
        <v>2</v>
      </c>
    </row>
    <row r="17" spans="2:18" ht="33" customHeight="1" x14ac:dyDescent="0.3">
      <c r="B17" s="39"/>
      <c r="C17" s="40"/>
      <c r="D17" s="40"/>
      <c r="E17" s="40"/>
      <c r="F17" s="40"/>
      <c r="G17" s="40"/>
      <c r="H17" s="40"/>
      <c r="I17" s="40"/>
      <c r="J17" s="40"/>
      <c r="K17" s="47"/>
      <c r="L17" s="40"/>
      <c r="M17" s="36"/>
      <c r="O17" s="22" t="s">
        <v>13</v>
      </c>
      <c r="P17" s="27">
        <f>1/3</f>
        <v>0.33333333333333331</v>
      </c>
      <c r="Q17" s="27">
        <f>1/1.5</f>
        <v>0.66666666666666663</v>
      </c>
      <c r="R17" s="27">
        <v>1</v>
      </c>
    </row>
    <row r="18" spans="2:18" ht="57" customHeight="1" x14ac:dyDescent="0.3">
      <c r="B18" s="42"/>
      <c r="C18" s="30"/>
      <c r="D18" s="30"/>
      <c r="E18" s="30"/>
      <c r="F18" s="30"/>
      <c r="G18" s="30"/>
      <c r="H18" s="30"/>
      <c r="I18" s="30"/>
      <c r="J18" s="30"/>
      <c r="K18" s="32"/>
      <c r="L18" s="30"/>
      <c r="M18" s="31"/>
      <c r="O18" s="22" t="s">
        <v>10</v>
      </c>
      <c r="P18" s="27">
        <f>1/5</f>
        <v>0.2</v>
      </c>
      <c r="Q18" s="27">
        <f>1/2</f>
        <v>0.5</v>
      </c>
      <c r="R18" s="27">
        <f>1/1.5</f>
        <v>0.66666666666666663</v>
      </c>
    </row>
    <row r="19" spans="2:18" ht="27" customHeight="1" x14ac:dyDescent="0.3">
      <c r="B19" s="42"/>
      <c r="C19" s="30"/>
      <c r="D19" s="30"/>
      <c r="E19" s="30"/>
      <c r="F19" s="30"/>
      <c r="G19" s="30"/>
      <c r="H19" s="30"/>
      <c r="I19" s="30"/>
      <c r="J19" s="30"/>
      <c r="K19" s="32"/>
      <c r="L19" s="30"/>
      <c r="M19" s="31"/>
      <c r="O19" s="22" t="s">
        <v>12</v>
      </c>
      <c r="P19" s="27">
        <f>1/5</f>
        <v>0.2</v>
      </c>
      <c r="Q19" s="27">
        <f>1/3</f>
        <v>0.33333333333333331</v>
      </c>
      <c r="R19" s="27">
        <f>1/2</f>
        <v>0.5</v>
      </c>
    </row>
    <row r="20" spans="2:18" x14ac:dyDescent="0.3">
      <c r="B20" s="42"/>
      <c r="C20" s="30"/>
      <c r="D20" s="30"/>
      <c r="E20" s="30"/>
      <c r="F20" s="30"/>
      <c r="G20" s="30"/>
      <c r="H20" s="30"/>
      <c r="I20" s="30"/>
      <c r="J20" s="30"/>
      <c r="K20" s="32"/>
      <c r="L20" s="30"/>
      <c r="M20" s="31"/>
    </row>
    <row r="21" spans="2:18" x14ac:dyDescent="0.3">
      <c r="B21" s="42"/>
      <c r="C21" s="30"/>
      <c r="D21" s="30"/>
      <c r="E21" s="30"/>
      <c r="F21" s="30"/>
      <c r="G21" s="30"/>
      <c r="H21" s="30"/>
      <c r="I21" s="30"/>
      <c r="J21" s="30"/>
      <c r="K21" s="32"/>
      <c r="L21" s="30"/>
      <c r="M21" s="31"/>
    </row>
    <row r="22" spans="2:18" ht="15.95" customHeight="1" x14ac:dyDescent="0.3">
      <c r="B22" s="42"/>
      <c r="C22" s="30"/>
      <c r="D22" s="30"/>
      <c r="E22" s="30"/>
      <c r="F22" s="30"/>
      <c r="G22" s="30"/>
      <c r="H22" s="30"/>
      <c r="I22" s="30"/>
      <c r="J22" s="30"/>
      <c r="K22" s="32"/>
      <c r="L22" s="30"/>
      <c r="M22" s="31"/>
    </row>
    <row r="23" spans="2:18" x14ac:dyDescent="0.3">
      <c r="B23" s="42"/>
      <c r="C23" s="30"/>
      <c r="D23" s="30"/>
      <c r="E23" s="30"/>
      <c r="F23" s="30"/>
      <c r="G23" s="30"/>
      <c r="H23" s="30"/>
      <c r="I23" s="30"/>
      <c r="J23" s="30"/>
      <c r="K23" s="32"/>
      <c r="L23" s="30"/>
      <c r="M23" s="31"/>
    </row>
    <row r="24" spans="2:18" ht="20.45" customHeight="1" thickBot="1" x14ac:dyDescent="0.35">
      <c r="B24" s="48"/>
      <c r="C24" s="45"/>
      <c r="D24" s="45"/>
      <c r="E24" s="45"/>
      <c r="F24" s="45"/>
      <c r="G24" s="45"/>
      <c r="H24" s="45"/>
      <c r="I24" s="45"/>
      <c r="J24" s="45"/>
      <c r="K24" s="46"/>
      <c r="L24" s="45"/>
      <c r="M24" s="38"/>
    </row>
    <row r="25" spans="2:18" x14ac:dyDescent="0.3"/>
    <row r="26" spans="2:18" ht="57" hidden="1" customHeight="1" x14ac:dyDescent="0.3"/>
    <row r="27" spans="2:18" hidden="1" x14ac:dyDescent="0.3"/>
    <row r="28" spans="2:18" hidden="1" x14ac:dyDescent="0.3"/>
    <row r="29" spans="2:18" ht="27.95" hidden="1" customHeight="1" x14ac:dyDescent="0.3"/>
    <row r="30" spans="2:18" ht="35.1" hidden="1" customHeight="1" x14ac:dyDescent="0.3"/>
    <row r="31" spans="2:18" hidden="1" x14ac:dyDescent="0.3"/>
    <row r="32" spans="2:18" ht="15.95" hidden="1" customHeight="1" x14ac:dyDescent="0.3"/>
    <row r="33" hidden="1" x14ac:dyDescent="0.3"/>
    <row r="34" ht="57" hidden="1" customHeight="1" x14ac:dyDescent="0.3"/>
    <row r="35" hidden="1" x14ac:dyDescent="0.3"/>
    <row r="36" ht="39.950000000000003" hidden="1" customHeight="1" x14ac:dyDescent="0.3"/>
    <row r="37" hidden="1" x14ac:dyDescent="0.3"/>
    <row r="38" hidden="1" x14ac:dyDescent="0.3"/>
    <row r="39" hidden="1" x14ac:dyDescent="0.3"/>
    <row r="40" ht="15.95" hidden="1" customHeight="1" x14ac:dyDescent="0.3"/>
    <row r="41" hidden="1" x14ac:dyDescent="0.3"/>
    <row r="42" ht="57" hidden="1" customHeight="1" x14ac:dyDescent="0.3"/>
    <row r="43" hidden="1" x14ac:dyDescent="0.3"/>
    <row r="44" ht="39.950000000000003" hidden="1" customHeight="1" x14ac:dyDescent="0.3"/>
    <row r="45" hidden="1" x14ac:dyDescent="0.3"/>
    <row r="46" hidden="1" x14ac:dyDescent="0.3"/>
    <row r="47" hidden="1" x14ac:dyDescent="0.3"/>
    <row r="48" ht="15.95" hidden="1" customHeight="1" x14ac:dyDescent="0.3"/>
    <row r="49" hidden="1" x14ac:dyDescent="0.3"/>
    <row r="50" ht="57" hidden="1" customHeight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t="15.95" hidden="1" customHeight="1" x14ac:dyDescent="0.3"/>
    <row r="57" hidden="1" x14ac:dyDescent="0.3"/>
    <row r="58" ht="57" hidden="1" customHeight="1" x14ac:dyDescent="0.3"/>
    <row r="59" hidden="1" x14ac:dyDescent="0.3"/>
    <row r="60" hidden="1" x14ac:dyDescent="0.3"/>
    <row r="61" hidden="1" x14ac:dyDescent="0.3"/>
    <row r="62" hidden="1" x14ac:dyDescent="0.3"/>
    <row r="63" hidden="1" x14ac:dyDescent="0.3"/>
    <row r="64" ht="15.95" hidden="1" customHeight="1" x14ac:dyDescent="0.3"/>
    <row r="65" hidden="1" x14ac:dyDescent="0.3"/>
    <row r="66" ht="57" hidden="1" customHeight="1" x14ac:dyDescent="0.3"/>
    <row r="67" hidden="1" x14ac:dyDescent="0.3"/>
  </sheetData>
  <sheetProtection sheet="1" objects="1" scenarios="1" selectLockedCells="1"/>
  <mergeCells count="22">
    <mergeCell ref="B15:M15"/>
    <mergeCell ref="B7:C7"/>
    <mergeCell ref="F7:G7"/>
    <mergeCell ref="H7:J7"/>
    <mergeCell ref="K7:M7"/>
    <mergeCell ref="B11:M11"/>
    <mergeCell ref="B2:C2"/>
    <mergeCell ref="B3:K3"/>
    <mergeCell ref="F5:G6"/>
    <mergeCell ref="O15:P15"/>
    <mergeCell ref="B5:B6"/>
    <mergeCell ref="C5:C6"/>
    <mergeCell ref="D5:D6"/>
    <mergeCell ref="H5:I6"/>
    <mergeCell ref="K5:L6"/>
    <mergeCell ref="M5:M6"/>
    <mergeCell ref="P4:U4"/>
    <mergeCell ref="B10:M10"/>
    <mergeCell ref="P10:R10"/>
    <mergeCell ref="B12:M12"/>
    <mergeCell ref="B13:K13"/>
    <mergeCell ref="B14:M14"/>
  </mergeCells>
  <dataValidations count="4">
    <dataValidation type="list" allowBlank="1" showInputMessage="1" showErrorMessage="1" sqref="B8" xr:uid="{00000000-0002-0000-0000-000000000000}">
      <formula1>$O$7:$O$8</formula1>
    </dataValidation>
    <dataValidation type="list" allowBlank="1" showInputMessage="1" showErrorMessage="1" sqref="K8" xr:uid="{00000000-0002-0000-0000-000001000000}">
      <formula1>$T$12:$T$15</formula1>
    </dataValidation>
    <dataValidation type="list" allowBlank="1" showInputMessage="1" showErrorMessage="1" sqref="D8" xr:uid="{00000000-0002-0000-0000-000002000000}">
      <formula1>$O$16:$O$19</formula1>
    </dataValidation>
    <dataValidation type="list" allowBlank="1" showInputMessage="1" showErrorMessage="1" sqref="E8" xr:uid="{00000000-0002-0000-0000-000003000000}">
      <formula1>$P$11:$R$11</formula1>
    </dataValidation>
  </dataValidations>
  <hyperlinks>
    <hyperlink ref="W7" r:id="rId1" xr:uid="{00000000-0004-0000-0000-000000000000}"/>
    <hyperlink ref="W8" r:id="rId2" xr:uid="{00000000-0004-0000-0000-000001000000}"/>
  </hyperlinks>
  <printOptions horizontalCentered="1"/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BOQUILLAS PARA ENCHAPE</vt:lpstr>
      <vt:lpstr>'BOQUILLAS PARA ENCHAPE'!Área_de_impresión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Quimbayo Diaz</dc:creator>
  <cp:lastModifiedBy>Heidy Lorena  Buitrago Bermudez</cp:lastModifiedBy>
  <cp:lastPrinted>2020-04-30T22:11:05Z</cp:lastPrinted>
  <dcterms:created xsi:type="dcterms:W3CDTF">2020-02-19T16:35:45Z</dcterms:created>
  <dcterms:modified xsi:type="dcterms:W3CDTF">2020-05-20T02:21:22Z</dcterms:modified>
</cp:coreProperties>
</file>