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xr:revisionPtr revIDLastSave="0" documentId="8_{42556B1B-2F82-4549-B8C5-C36E19C81A5C}" xr6:coauthVersionLast="36" xr6:coauthVersionMax="36" xr10:uidLastSave="{00000000-0000-0000-0000-000000000000}"/>
  <bookViews>
    <workbookView xWindow="0" yWindow="0" windowWidth="20505" windowHeight="7365" xr2:uid="{00000000-000D-0000-FFFF-FFFF00000000}"/>
  </bookViews>
  <sheets>
    <sheet name="Hoja1" sheetId="1" r:id="rId1"/>
  </sheets>
  <definedNames>
    <definedName name="_xlnm.Print_Area" localSheetId="0">Hoja1!$B$1:$K$29</definedName>
    <definedName name="LIMPIADORES">Hoja1!#REF!</definedName>
    <definedName name="MEJORADORES">Hoja1!#REF!</definedName>
    <definedName name="MORTEROS">Hoja1!#REF!</definedName>
    <definedName name="RECUBRIMIENTOS">Hoja1!#REF!</definedName>
    <definedName name="REPELENTES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D17" i="1"/>
  <c r="I12" i="1"/>
  <c r="K12" i="1" s="1"/>
  <c r="H12" i="1"/>
  <c r="H7" i="1"/>
  <c r="I7" i="1"/>
  <c r="K7" i="1" s="1"/>
  <c r="C12" i="1"/>
  <c r="C7" i="1"/>
  <c r="E7" i="1"/>
  <c r="Z41" i="1" l="1"/>
  <c r="Z40" i="1"/>
  <c r="Z39" i="1"/>
  <c r="Z38" i="1"/>
  <c r="AG20" i="1"/>
  <c r="AF20" i="1"/>
  <c r="AE20" i="1"/>
  <c r="AD20" i="1"/>
  <c r="AC20" i="1"/>
  <c r="AB20" i="1"/>
  <c r="Z20" i="1"/>
  <c r="Y20" i="1"/>
  <c r="AG19" i="1"/>
  <c r="AF19" i="1"/>
  <c r="AE19" i="1"/>
  <c r="AD19" i="1"/>
  <c r="AC19" i="1"/>
  <c r="AB19" i="1"/>
  <c r="AA19" i="1"/>
  <c r="Z19" i="1"/>
  <c r="Y19" i="1"/>
  <c r="AG18" i="1"/>
  <c r="AF18" i="1"/>
  <c r="AE18" i="1"/>
  <c r="AD18" i="1"/>
  <c r="AC18" i="1"/>
  <c r="AB18" i="1"/>
  <c r="AA18" i="1"/>
  <c r="Z18" i="1"/>
  <c r="Y18" i="1"/>
  <c r="AG17" i="1"/>
  <c r="AF17" i="1"/>
  <c r="AE17" i="1"/>
  <c r="AD17" i="1"/>
  <c r="AC17" i="1"/>
  <c r="AB17" i="1"/>
  <c r="AA17" i="1"/>
  <c r="Z17" i="1"/>
  <c r="Y17" i="1"/>
  <c r="AG16" i="1"/>
  <c r="AF16" i="1"/>
  <c r="AE16" i="1"/>
  <c r="AD16" i="1"/>
  <c r="AC16" i="1"/>
  <c r="AB16" i="1"/>
  <c r="AA16" i="1"/>
  <c r="Z16" i="1"/>
  <c r="Y16" i="1"/>
  <c r="AA20" i="1" l="1"/>
</calcChain>
</file>

<file path=xl/sharedStrings.xml><?xml version="1.0" encoding="utf-8"?>
<sst xmlns="http://schemas.openxmlformats.org/spreadsheetml/2006/main" count="80" uniqueCount="54">
  <si>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</si>
  <si>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</si>
  <si>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</si>
  <si>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</si>
  <si>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</si>
  <si>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</si>
  <si>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</si>
  <si>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</si>
  <si>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</si>
  <si>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UND PRESENTACION</t>
  </si>
  <si>
    <t>EUCO ADHESIVO LATEX</t>
  </si>
  <si>
    <t>100 X 100</t>
  </si>
  <si>
    <t>3. Morteros para Enchape (PEGA)</t>
  </si>
  <si>
    <t>11 X 11</t>
  </si>
  <si>
    <t>EUCO CERAMICA</t>
  </si>
  <si>
    <t xml:space="preserve">20 X 20 </t>
  </si>
  <si>
    <t>EUCO PORCELANICO</t>
  </si>
  <si>
    <t>30 X 30</t>
  </si>
  <si>
    <t>40 X 40</t>
  </si>
  <si>
    <t>20 X 20</t>
  </si>
  <si>
    <t>50 X 50</t>
  </si>
  <si>
    <t>EUCO PEGA NIVEL</t>
  </si>
  <si>
    <t>60 X 120</t>
  </si>
  <si>
    <t>60 X 60</t>
  </si>
  <si>
    <t>80 X 80</t>
  </si>
  <si>
    <t>BOQUILLAS</t>
  </si>
  <si>
    <t>PRESENTACIÓN</t>
  </si>
  <si>
    <t>m2</t>
  </si>
  <si>
    <t>DOSIFICACION POR FORMATO DE BALDOSA</t>
  </si>
  <si>
    <t>FORMATO DEL ENCHAPE
 (cm x cm)</t>
  </si>
  <si>
    <t>Seleccione de la lista despegable la baldosa a utilizar</t>
  </si>
  <si>
    <t>Digite el área a calcular</t>
  </si>
  <si>
    <t xml:space="preserve">IMPORTANTE </t>
  </si>
  <si>
    <t>HOJAS TECNICAS</t>
  </si>
  <si>
    <t>ASESORIA TÉCNICA</t>
  </si>
  <si>
    <t>http://www.toxement.com.co/media/2741/euco-adhesivo-latex.pdf</t>
  </si>
  <si>
    <t>http://www.toxement.com.co/media/2738/euco-ceramica.pdf</t>
  </si>
  <si>
    <t>http://www.toxement.com.co/media/2740/euco-peganivel.pdf</t>
  </si>
  <si>
    <t>http://www.toxement.com.co/media/2739/euco-porcelanico.pdf</t>
  </si>
  <si>
    <t>kg</t>
  </si>
  <si>
    <t>kg/m2</t>
  </si>
  <si>
    <t>25 kg</t>
  </si>
  <si>
    <t>Mortero para nivelación de pisos y adhesivo para enchapes. Aplicaciones a alto espesor.</t>
  </si>
  <si>
    <t>kg/cm/m2</t>
  </si>
  <si>
    <t>ESPESOR A NIVELAR (mm)
-HASTA 30 mm-</t>
  </si>
  <si>
    <t xml:space="preserve">Mortero con aditivos tipo látex especializado para la instalación en capa
delgada de productos cerámicos y productos de baja absorción o poco porosos.
</t>
  </si>
  <si>
    <t xml:space="preserve">Mortero adhesivo para enchapes de color blanco o gris, especialmente recomendado para la instalación de
revestimientos en ambiente interior sobre sustratos de concreto o mortero.
</t>
  </si>
  <si>
    <t xml:space="preserve">Mortero flexible elaborado en base cemento gris o blanco, modificado con aditivos
celulósicos y aditivos tipo látex que lo hacen apropiado para aplicaciones especiales. </t>
  </si>
  <si>
    <t>Seleccione de la lista desplegable  la referencia a calcular</t>
  </si>
  <si>
    <t>Seleccione de la lista desplegable la baldosa a utilizar</t>
  </si>
  <si>
    <t>HOJAS TÉCNICAS</t>
  </si>
  <si>
    <t>VERSIÓN MARZO 2020</t>
  </si>
  <si>
    <t>Para mayor información sobre nuestros productos o una cotización de los mismos, puede comunicarse con su asesor de confianza, o a nuestra línea de atención al cliente (1) 8698787 o escribirnos al correo atencioncliente@euclidchemical.com.co</t>
  </si>
  <si>
    <t>* Los rendimientos aquí consignados son consumos teóricos y promediados, sin embargo estos pueden presentar variaciones de acuerdo a la porosidad de la superficie y/o otras condiciones de la aplicación.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</si>
</sst>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&quot;mm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0"/>
      <name val="Calibri"/>
      <family val="2"/>
    </font>
    <font>
      <b/>
      <sz val="9"/>
      <name val="Century Gothic"/>
      <family val="2"/>
    </font>
    <font>
      <b/>
      <sz val="11"/>
      <color theme="1"/>
      <name val="Century Gothic"/>
      <family val="2"/>
    </font>
    <font>
      <b/>
      <sz val="11"/>
      <color rgb="FF00B050"/>
      <name val="Century Gothic"/>
      <family val="2"/>
    </font>
    <font>
      <b/>
      <sz val="8"/>
      <color rgb="FFC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38805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3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/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5" fillId="4" borderId="0" xfId="0" applyFont="1" applyFill="1" applyAlignment="1" applyProtection="1">
      <alignment vertical="top"/>
    </xf>
    <xf numFmtId="0" fontId="1" fillId="4" borderId="0" xfId="0" applyFont="1" applyFill="1" applyProtection="1"/>
    <xf numFmtId="0" fontId="5" fillId="3" borderId="8" xfId="0" applyFont="1" applyFill="1" applyBorder="1" applyAlignment="1" applyProtection="1">
      <alignment vertical="top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wrapText="1"/>
    </xf>
    <xf numFmtId="0" fontId="1" fillId="0" borderId="0" xfId="0" applyFont="1" applyAlignment="1" applyProtection="1"/>
    <xf numFmtId="0" fontId="9" fillId="5" borderId="6" xfId="0" applyFont="1" applyFill="1" applyBorder="1" applyAlignment="1" applyProtection="1">
      <alignment horizontal="center" vertical="center" wrapText="1"/>
    </xf>
    <xf numFmtId="0" fontId="9" fillId="5" borderId="6" xfId="0" applyFont="1" applyFill="1" applyBorder="1" applyAlignment="1" applyProtection="1">
      <alignment horizontal="center" vertical="center" wrapText="1"/>
    </xf>
    <xf numFmtId="0" fontId="1" fillId="0" borderId="3" xfId="0" applyFont="1" applyBorder="1" applyProtection="1"/>
    <xf numFmtId="0" fontId="14" fillId="2" borderId="4" xfId="0" applyFont="1" applyFill="1" applyBorder="1" applyProtection="1"/>
    <xf numFmtId="0" fontId="1" fillId="0" borderId="5" xfId="0" applyFont="1" applyBorder="1" applyProtection="1"/>
    <xf numFmtId="0" fontId="10" fillId="8" borderId="7" xfId="0" applyFont="1" applyFill="1" applyBorder="1" applyAlignment="1" applyProtection="1">
      <alignment horizontal="center"/>
    </xf>
    <xf numFmtId="0" fontId="10" fillId="8" borderId="7" xfId="0" applyFont="1" applyFill="1" applyBorder="1" applyAlignment="1" applyProtection="1">
      <alignment horizontal="center" wrapText="1"/>
    </xf>
    <xf numFmtId="0" fontId="10" fillId="8" borderId="9" xfId="0" applyFont="1" applyFill="1" applyBorder="1" applyAlignment="1" applyProtection="1">
      <alignment horizontal="center"/>
    </xf>
    <xf numFmtId="0" fontId="10" fillId="8" borderId="8" xfId="0" applyFont="1" applyFill="1" applyBorder="1" applyAlignment="1" applyProtection="1">
      <alignment horizontal="center"/>
    </xf>
    <xf numFmtId="0" fontId="10" fillId="8" borderId="9" xfId="0" applyFont="1" applyFill="1" applyBorder="1" applyAlignment="1" applyProtection="1">
      <alignment horizontal="center" wrapText="1"/>
    </xf>
    <xf numFmtId="0" fontId="2" fillId="8" borderId="9" xfId="0" applyFont="1" applyFill="1" applyBorder="1" applyAlignment="1" applyProtection="1">
      <alignment horizontal="center" wrapText="1"/>
    </xf>
    <xf numFmtId="0" fontId="10" fillId="8" borderId="8" xfId="0" applyFont="1" applyFill="1" applyBorder="1" applyProtection="1"/>
    <xf numFmtId="0" fontId="10" fillId="8" borderId="8" xfId="0" applyFont="1" applyFill="1" applyBorder="1" applyAlignment="1" applyProtection="1">
      <alignment horizontal="center" vertical="center"/>
    </xf>
    <xf numFmtId="0" fontId="10" fillId="8" borderId="8" xfId="0" applyFont="1" applyFill="1" applyBorder="1" applyAlignment="1" applyProtection="1">
      <alignment wrapText="1"/>
    </xf>
    <xf numFmtId="0" fontId="2" fillId="8" borderId="8" xfId="0" applyFont="1" applyFill="1" applyBorder="1" applyAlignment="1" applyProtection="1">
      <alignment wrapText="1"/>
    </xf>
    <xf numFmtId="0" fontId="2" fillId="0" borderId="8" xfId="0" applyFont="1" applyFill="1" applyBorder="1" applyProtection="1"/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left"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left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left" wrapText="1"/>
    </xf>
    <xf numFmtId="0" fontId="2" fillId="0" borderId="8" xfId="0" applyFont="1" applyFill="1" applyBorder="1" applyAlignment="1" applyProtection="1">
      <alignment horizontal="center"/>
    </xf>
    <xf numFmtId="0" fontId="8" fillId="0" borderId="8" xfId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horizontal="left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12" xfId="0" applyFont="1" applyBorder="1" applyProtection="1"/>
    <xf numFmtId="0" fontId="13" fillId="2" borderId="15" xfId="0" applyFont="1" applyFill="1" applyBorder="1" applyAlignment="1" applyProtection="1">
      <alignment horizontal="left" wrapText="1"/>
    </xf>
    <xf numFmtId="2" fontId="1" fillId="0" borderId="5" xfId="0" applyNumberFormat="1" applyFont="1" applyBorder="1" applyProtection="1"/>
    <xf numFmtId="0" fontId="2" fillId="0" borderId="13" xfId="0" applyFont="1" applyBorder="1" applyProtection="1"/>
    <xf numFmtId="2" fontId="1" fillId="2" borderId="2" xfId="0" applyNumberFormat="1" applyFont="1" applyFill="1" applyBorder="1" applyProtection="1"/>
    <xf numFmtId="0" fontId="2" fillId="0" borderId="12" xfId="0" applyFont="1" applyBorder="1" applyProtection="1"/>
    <xf numFmtId="0" fontId="4" fillId="0" borderId="5" xfId="0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Protection="1"/>
    <xf numFmtId="0" fontId="1" fillId="0" borderId="4" xfId="0" applyFont="1" applyBorder="1" applyProtection="1"/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1" fontId="6" fillId="2" borderId="12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0" fillId="0" borderId="0" xfId="0" applyBorder="1" applyAlignment="1"/>
    <xf numFmtId="0" fontId="0" fillId="0" borderId="15" xfId="0" applyBorder="1" applyAlignment="1"/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Border="1" applyAlignment="1" applyProtection="1">
      <protection locked="0" hidden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9" fillId="5" borderId="6" xfId="0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wrapText="1"/>
    </xf>
    <xf numFmtId="2" fontId="9" fillId="5" borderId="6" xfId="0" applyNumberFormat="1" applyFont="1" applyFill="1" applyBorder="1" applyAlignment="1" applyProtection="1">
      <alignment horizontal="center" vertical="center" wrapText="1"/>
    </xf>
    <xf numFmtId="0" fontId="11" fillId="7" borderId="16" xfId="0" applyFont="1" applyFill="1" applyBorder="1" applyAlignment="1" applyProtection="1">
      <alignment horizontal="left" vertical="center" wrapText="1"/>
    </xf>
    <xf numFmtId="0" fontId="11" fillId="7" borderId="17" xfId="0" applyFont="1" applyFill="1" applyBorder="1" applyAlignment="1" applyProtection="1">
      <alignment horizontal="left" vertical="center" wrapText="1"/>
    </xf>
    <xf numFmtId="0" fontId="11" fillId="7" borderId="18" xfId="0" applyFont="1" applyFill="1" applyBorder="1" applyAlignment="1" applyProtection="1">
      <alignment horizontal="left" vertical="center" wrapText="1"/>
    </xf>
    <xf numFmtId="0" fontId="6" fillId="7" borderId="16" xfId="0" applyFont="1" applyFill="1" applyBorder="1" applyAlignment="1" applyProtection="1">
      <alignment horizontal="left" vertical="center" wrapText="1"/>
    </xf>
    <xf numFmtId="0" fontId="6" fillId="7" borderId="18" xfId="0" applyFont="1" applyFill="1" applyBorder="1" applyAlignment="1" applyProtection="1">
      <alignment horizontal="left" vertical="center" wrapText="1"/>
    </xf>
    <xf numFmtId="0" fontId="6" fillId="7" borderId="17" xfId="0" applyFont="1" applyFill="1" applyBorder="1" applyAlignment="1" applyProtection="1">
      <alignment horizontal="left" vertical="center" wrapText="1"/>
    </xf>
    <xf numFmtId="0" fontId="10" fillId="8" borderId="10" xfId="0" applyFont="1" applyFill="1" applyBorder="1" applyAlignment="1" applyProtection="1">
      <alignment horizontal="center"/>
    </xf>
    <xf numFmtId="0" fontId="10" fillId="8" borderId="11" xfId="0" applyFont="1" applyFill="1" applyBorder="1" applyAlignment="1" applyProtection="1">
      <alignment horizontal="center"/>
    </xf>
    <xf numFmtId="0" fontId="8" fillId="0" borderId="3" xfId="1" applyBorder="1" applyAlignment="1" applyProtection="1">
      <alignment horizontal="left"/>
      <protection locked="0" hidden="1"/>
    </xf>
    <xf numFmtId="0" fontId="8" fillId="0" borderId="0" xfId="1" applyBorder="1" applyAlignment="1" applyProtection="1">
      <alignment horizontal="left"/>
      <protection locked="0" hidden="1"/>
    </xf>
    <xf numFmtId="0" fontId="12" fillId="0" borderId="3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left" wrapText="1"/>
    </xf>
    <xf numFmtId="0" fontId="12" fillId="0" borderId="15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1" fillId="0" borderId="15" xfId="0" applyFont="1" applyBorder="1" applyAlignment="1" applyProtection="1">
      <alignment horizontal="left" vertical="top" wrapText="1"/>
    </xf>
    <xf numFmtId="0" fontId="13" fillId="2" borderId="3" xfId="0" applyFont="1" applyFill="1" applyBorder="1" applyAlignment="1" applyProtection="1">
      <alignment horizontal="left" wrapText="1"/>
    </xf>
    <xf numFmtId="0" fontId="13" fillId="2" borderId="0" xfId="0" applyFont="1" applyFill="1" applyBorder="1" applyAlignment="1" applyProtection="1">
      <alignment horizontal="left" wrapText="1"/>
    </xf>
    <xf numFmtId="0" fontId="13" fillId="2" borderId="15" xfId="0" applyFont="1" applyFill="1" applyBorder="1" applyAlignment="1" applyProtection="1">
      <alignment horizontal="left" wrapText="1"/>
    </xf>
    <xf numFmtId="0" fontId="5" fillId="0" borderId="0" xfId="0" applyFont="1" applyAlignment="1" applyProtection="1">
      <alignment horizontal="center" vertical="top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2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9" fillId="5" borderId="13" xfId="0" applyFont="1" applyFill="1" applyBorder="1" applyAlignment="1" applyProtection="1">
      <alignment horizontal="center" vertical="center" wrapText="1"/>
    </xf>
    <xf numFmtId="0" fontId="10" fillId="8" borderId="10" xfId="0" applyFont="1" applyFill="1" applyBorder="1" applyAlignment="1" applyProtection="1">
      <alignment horizontal="center" vertical="center"/>
    </xf>
    <xf numFmtId="0" fontId="10" fillId="8" borderId="11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38805E"/>
      <color rgb="FF388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102421</xdr:colOff>
      <xdr:row>20</xdr:row>
      <xdr:rowOff>125959</xdr:rowOff>
    </xdr:from>
    <xdr:to>
      <xdr:col>10</xdr:col>
      <xdr:colOff>963084</xdr:colOff>
      <xdr:row>28</xdr:row>
      <xdr:rowOff>335934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921" y="9121792"/>
          <a:ext cx="12301246" cy="2622975"/>
        </a:xfrm>
        <a:prstGeom prst="rect">
          <a:avLst/>
        </a:prstGeom>
      </xdr:spPr>
    </xdr:pic>
    <xdr:clientData/>
  </xdr:twoCellAnchor>
  <xdr:twoCellAnchor editAs="oneCell">
    <xdr:from>
      <xdr:col>1</xdr:col>
      <xdr:colOff>71692</xdr:colOff>
      <xdr:row>0</xdr:row>
      <xdr:rowOff>67560</xdr:rowOff>
    </xdr:from>
    <xdr:to>
      <xdr:col>10</xdr:col>
      <xdr:colOff>941917</xdr:colOff>
      <xdr:row>1</xdr:row>
      <xdr:rowOff>2171334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92" y="67560"/>
          <a:ext cx="12310808" cy="2304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oxement.com.co/media/2739/euco-porcelanico.pdf" TargetMode="External"/><Relationship Id="rId1" Type="http://schemas.openxmlformats.org/officeDocument/2006/relationships/hyperlink" Target="http://www.toxement.com.co/media/2738/euco-ceramica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7"/>
  <sheetViews>
    <sheetView showGridLines="0" showRowColHeaders="0" tabSelected="1" zoomScale="90" zoomScaleNormal="90" workbookViewId="0">
      <selection activeCell="B15" sqref="B15:K15"/>
    </sheetView>
  </sheetViews>
  <sheetFormatPr baseColWidth="10" defaultColWidth="0" defaultRowHeight="16.5" zeroHeight="1" x14ac:dyDescent="0.3"/>
  <cols>
    <col min="1" max="1" width="1" style="6" customWidth="1"/>
    <col min="2" max="2" width="28.85546875" style="6" customWidth="1"/>
    <col min="3" max="3" width="49.140625" style="6" customWidth="1"/>
    <col min="4" max="4" width="29" style="6" bestFit="1" customWidth="1"/>
    <col min="5" max="5" width="6" style="6" customWidth="1"/>
    <col min="6" max="6" width="11.140625" style="6" customWidth="1"/>
    <col min="7" max="7" width="7.140625" style="6" customWidth="1"/>
    <col min="8" max="8" width="7.85546875" style="6" customWidth="1"/>
    <col min="9" max="9" width="16.140625" style="6" customWidth="1"/>
    <col min="10" max="10" width="16" style="13" customWidth="1"/>
    <col min="11" max="11" width="14.85546875" style="4" customWidth="1"/>
    <col min="12" max="12" width="2.85546875" style="4" customWidth="1"/>
    <col min="13" max="13" width="27.42578125" style="4" hidden="1" customWidth="1"/>
    <col min="14" max="14" width="25" style="5" hidden="1" customWidth="1"/>
    <col min="15" max="15" width="22" style="5" hidden="1" customWidth="1"/>
    <col min="16" max="16" width="60.42578125" style="5" hidden="1" customWidth="1"/>
    <col min="17" max="17" width="11.42578125" style="4" hidden="1" customWidth="1"/>
    <col min="18" max="24" width="29" style="6" hidden="1" customWidth="1"/>
    <col min="25" max="25" width="12.42578125" style="6" hidden="1" customWidth="1"/>
    <col min="26" max="16384" width="11.42578125" style="6" hidden="1"/>
  </cols>
  <sheetData>
    <row r="1" spans="1:35" ht="16.350000000000001" customHeight="1" x14ac:dyDescent="0.3">
      <c r="A1" s="1"/>
      <c r="B1" s="1"/>
      <c r="C1" s="2"/>
      <c r="D1" s="2"/>
      <c r="E1" s="2"/>
      <c r="F1" s="2"/>
      <c r="G1" s="2"/>
      <c r="H1" s="2"/>
      <c r="I1" s="2"/>
      <c r="J1" s="57"/>
      <c r="K1" s="58"/>
    </row>
    <row r="2" spans="1:35" ht="177.95" customHeight="1" thickBot="1" x14ac:dyDescent="0.35">
      <c r="A2" s="7"/>
      <c r="B2" s="103"/>
      <c r="C2" s="104"/>
      <c r="D2" s="59"/>
      <c r="E2" s="59"/>
      <c r="F2" s="59"/>
      <c r="G2" s="59"/>
      <c r="H2" s="59"/>
      <c r="I2" s="59"/>
      <c r="J2" s="60"/>
      <c r="K2" s="56"/>
      <c r="L2" s="9"/>
      <c r="M2" s="9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35" ht="16.5" customHeight="1" thickBot="1" x14ac:dyDescent="0.35">
      <c r="A3" s="7"/>
      <c r="B3" s="103"/>
      <c r="C3" s="104"/>
      <c r="D3" s="104"/>
      <c r="E3" s="104"/>
      <c r="F3" s="104"/>
      <c r="G3" s="104"/>
      <c r="H3" s="104"/>
      <c r="I3" s="104"/>
      <c r="J3" s="104"/>
      <c r="K3" s="61"/>
      <c r="L3" s="9"/>
      <c r="M3" s="9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35" ht="27.75" thickBot="1" x14ac:dyDescent="0.35">
      <c r="A4" s="7"/>
      <c r="B4" s="80" t="s">
        <v>0</v>
      </c>
      <c r="C4" s="81" t="s">
        <v>1</v>
      </c>
      <c r="D4" s="81" t="s">
        <v>29</v>
      </c>
      <c r="E4" s="105" t="s">
        <v>2</v>
      </c>
      <c r="F4" s="106"/>
      <c r="G4" s="81" t="s">
        <v>3</v>
      </c>
      <c r="H4" s="81"/>
      <c r="I4" s="21" t="s">
        <v>39</v>
      </c>
      <c r="J4" s="81" t="s">
        <v>26</v>
      </c>
      <c r="K4" s="82" t="s">
        <v>5</v>
      </c>
      <c r="L4" s="8"/>
      <c r="M4" s="26" t="s">
        <v>0</v>
      </c>
      <c r="N4" s="109" t="s">
        <v>7</v>
      </c>
      <c r="O4" s="110"/>
      <c r="P4" s="27" t="s">
        <v>1</v>
      </c>
      <c r="Q4" s="27" t="s">
        <v>8</v>
      </c>
      <c r="R4" s="27" t="s">
        <v>33</v>
      </c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35" ht="17.25" thickBot="1" x14ac:dyDescent="0.35">
      <c r="A5" s="7"/>
      <c r="B5" s="80"/>
      <c r="C5" s="81"/>
      <c r="D5" s="81"/>
      <c r="E5" s="107"/>
      <c r="F5" s="108"/>
      <c r="G5" s="81"/>
      <c r="H5" s="81"/>
      <c r="I5" s="21" t="s">
        <v>6</v>
      </c>
      <c r="J5" s="81"/>
      <c r="K5" s="82"/>
      <c r="L5" s="11"/>
      <c r="M5" s="28"/>
      <c r="N5" s="29">
        <v>1</v>
      </c>
      <c r="O5" s="29" t="s">
        <v>9</v>
      </c>
      <c r="P5" s="30"/>
      <c r="Q5" s="31"/>
      <c r="R5" s="31"/>
      <c r="U5" s="10"/>
      <c r="V5" s="10"/>
      <c r="W5" s="10"/>
      <c r="X5" s="10"/>
      <c r="Y5" s="10"/>
      <c r="Z5" s="10"/>
      <c r="AA5" s="10"/>
      <c r="AB5" s="10"/>
      <c r="AC5" s="10"/>
    </row>
    <row r="6" spans="1:35" ht="38.1" customHeight="1" thickBot="1" x14ac:dyDescent="0.35">
      <c r="A6" s="7"/>
      <c r="B6" s="83" t="s">
        <v>48</v>
      </c>
      <c r="C6" s="84"/>
      <c r="D6" s="86" t="s">
        <v>49</v>
      </c>
      <c r="E6" s="87"/>
      <c r="F6" s="88"/>
      <c r="G6" s="83" t="s">
        <v>31</v>
      </c>
      <c r="H6" s="85"/>
      <c r="I6" s="84"/>
      <c r="J6" s="83"/>
      <c r="K6" s="84"/>
      <c r="L6" s="12"/>
      <c r="M6" s="32" t="s">
        <v>12</v>
      </c>
      <c r="N6" s="33"/>
      <c r="O6" s="32"/>
      <c r="P6" s="34"/>
      <c r="Q6" s="35"/>
      <c r="R6" s="35"/>
      <c r="U6" s="10"/>
      <c r="V6" s="10"/>
      <c r="W6" s="10"/>
      <c r="X6" s="10"/>
      <c r="Y6" s="10"/>
      <c r="Z6" s="10"/>
      <c r="AA6" s="10"/>
      <c r="AB6" s="10"/>
      <c r="AC6" s="10"/>
    </row>
    <row r="7" spans="1:35" ht="63.75" customHeight="1" thickBot="1" x14ac:dyDescent="0.35">
      <c r="A7" s="7"/>
      <c r="B7" s="71" t="s">
        <v>14</v>
      </c>
      <c r="C7" s="68" t="str">
        <f>VLOOKUP($B$7,$M$7:$R$9,4,FALSE)</f>
        <v xml:space="preserve">Mortero adhesivo para enchapes de color blanco o gris, especialmente recomendado para la instalación de
revestimientos en ambiente interior sobre sustratos de concreto o mortero.
</v>
      </c>
      <c r="D7" s="72" t="s">
        <v>20</v>
      </c>
      <c r="E7" s="47">
        <f>VLOOKUP(D7,M14:N22,2,0)</f>
        <v>6</v>
      </c>
      <c r="F7" s="46" t="s">
        <v>40</v>
      </c>
      <c r="G7" s="73">
        <v>50</v>
      </c>
      <c r="H7" s="47" t="str">
        <f>VLOOKUP($B$7,$M$7:$R$9,5,1)</f>
        <v>m2</v>
      </c>
      <c r="I7" s="48">
        <f>ROUNDUP(+G7*VLOOKUP($D$7,$M$14:$N$22,2,0),0)</f>
        <v>300</v>
      </c>
      <c r="J7" s="48" t="s">
        <v>41</v>
      </c>
      <c r="K7" s="49">
        <f>ROUNDUP(I7/25,0)</f>
        <v>12</v>
      </c>
      <c r="L7" s="6"/>
      <c r="M7" s="36" t="s">
        <v>10</v>
      </c>
      <c r="N7" s="37">
        <v>25</v>
      </c>
      <c r="O7" s="36" t="s">
        <v>39</v>
      </c>
      <c r="P7" s="38" t="s">
        <v>47</v>
      </c>
      <c r="Q7" s="39" t="s">
        <v>27</v>
      </c>
      <c r="R7" s="39" t="s">
        <v>35</v>
      </c>
      <c r="U7" s="10"/>
      <c r="V7" s="10"/>
      <c r="W7" s="10"/>
      <c r="X7" s="10"/>
      <c r="Y7" s="10"/>
      <c r="Z7" s="10"/>
      <c r="AA7" s="10"/>
      <c r="AB7" s="10"/>
      <c r="AC7" s="10"/>
    </row>
    <row r="8" spans="1:35" ht="38.450000000000003" customHeight="1" thickBot="1" x14ac:dyDescent="0.35">
      <c r="A8" s="3"/>
      <c r="B8" s="67"/>
      <c r="C8" s="63"/>
      <c r="D8" s="64"/>
      <c r="E8" s="64"/>
      <c r="F8" s="63"/>
      <c r="G8" s="65"/>
      <c r="H8" s="64"/>
      <c r="I8" s="65"/>
      <c r="J8" s="65"/>
      <c r="K8" s="66"/>
      <c r="L8" s="6"/>
      <c r="M8" s="36" t="s">
        <v>14</v>
      </c>
      <c r="N8" s="37">
        <v>25</v>
      </c>
      <c r="O8" s="36" t="s">
        <v>39</v>
      </c>
      <c r="P8" s="40" t="s">
        <v>46</v>
      </c>
      <c r="Q8" s="39" t="s">
        <v>27</v>
      </c>
      <c r="R8" s="45" t="s">
        <v>36</v>
      </c>
      <c r="U8" s="10"/>
      <c r="V8" s="10"/>
      <c r="W8" s="10"/>
      <c r="X8" s="10"/>
      <c r="Y8" s="10"/>
      <c r="Z8" s="10"/>
      <c r="AA8" s="10"/>
      <c r="AB8" s="10"/>
      <c r="AC8" s="10"/>
    </row>
    <row r="9" spans="1:35" ht="17.25" customHeight="1" thickBot="1" x14ac:dyDescent="0.35">
      <c r="A9" s="3"/>
      <c r="B9" s="80" t="s">
        <v>0</v>
      </c>
      <c r="C9" s="81" t="s">
        <v>1</v>
      </c>
      <c r="D9" s="81" t="s">
        <v>44</v>
      </c>
      <c r="E9" s="105" t="s">
        <v>2</v>
      </c>
      <c r="F9" s="106"/>
      <c r="G9" s="81" t="s">
        <v>3</v>
      </c>
      <c r="H9" s="81"/>
      <c r="I9" s="22" t="s">
        <v>39</v>
      </c>
      <c r="J9" s="81" t="s">
        <v>26</v>
      </c>
      <c r="K9" s="82" t="s">
        <v>5</v>
      </c>
      <c r="L9" s="6"/>
      <c r="M9" s="36" t="s">
        <v>16</v>
      </c>
      <c r="N9" s="37">
        <v>25</v>
      </c>
      <c r="O9" s="36" t="s">
        <v>39</v>
      </c>
      <c r="P9" s="41" t="s">
        <v>45</v>
      </c>
      <c r="Q9" s="39" t="s">
        <v>27</v>
      </c>
      <c r="R9" s="45" t="s">
        <v>38</v>
      </c>
      <c r="U9" s="10"/>
      <c r="V9" s="10"/>
      <c r="W9" s="10"/>
      <c r="X9" s="10"/>
      <c r="Y9" s="10"/>
      <c r="Z9" s="10"/>
      <c r="AA9" s="10"/>
      <c r="AB9" s="10"/>
      <c r="AC9" s="10"/>
    </row>
    <row r="10" spans="1:35" ht="23.25" customHeight="1" thickBot="1" x14ac:dyDescent="0.35">
      <c r="A10" s="3"/>
      <c r="B10" s="80"/>
      <c r="C10" s="81"/>
      <c r="D10" s="81"/>
      <c r="E10" s="107"/>
      <c r="F10" s="108"/>
      <c r="G10" s="81"/>
      <c r="H10" s="81"/>
      <c r="I10" s="22" t="s">
        <v>6</v>
      </c>
      <c r="J10" s="81"/>
      <c r="K10" s="82"/>
      <c r="L10" s="6"/>
      <c r="M10" s="36" t="s">
        <v>21</v>
      </c>
      <c r="N10" s="37">
        <v>25</v>
      </c>
      <c r="O10" s="36" t="s">
        <v>39</v>
      </c>
      <c r="P10" t="s">
        <v>42</v>
      </c>
      <c r="Q10" s="39" t="s">
        <v>27</v>
      </c>
      <c r="R10" s="39" t="s">
        <v>37</v>
      </c>
      <c r="U10" s="10"/>
      <c r="V10" s="10"/>
      <c r="W10" s="10"/>
      <c r="X10" s="10"/>
      <c r="Y10" s="10"/>
      <c r="Z10" s="10"/>
      <c r="AA10" s="10"/>
      <c r="AB10" s="10"/>
      <c r="AC10" s="10"/>
    </row>
    <row r="11" spans="1:35" ht="38.450000000000003" customHeight="1" thickBot="1" x14ac:dyDescent="0.35">
      <c r="A11" s="3"/>
      <c r="B11" s="83" t="s">
        <v>48</v>
      </c>
      <c r="C11" s="84"/>
      <c r="D11" s="86" t="s">
        <v>30</v>
      </c>
      <c r="E11" s="87"/>
      <c r="F11" s="88"/>
      <c r="G11" s="83" t="s">
        <v>31</v>
      </c>
      <c r="H11" s="85"/>
      <c r="I11" s="84"/>
      <c r="J11" s="83"/>
      <c r="K11" s="84"/>
      <c r="L11" s="6"/>
      <c r="M11" s="36"/>
      <c r="N11" s="37"/>
      <c r="O11" s="36"/>
      <c r="P11" s="38"/>
      <c r="Q11" s="39"/>
      <c r="R11" s="39"/>
      <c r="U11" s="10"/>
      <c r="V11" s="10"/>
      <c r="W11" s="10"/>
      <c r="X11" s="10"/>
      <c r="Y11" s="10"/>
      <c r="Z11" s="10"/>
      <c r="AA11" s="10"/>
      <c r="AB11" s="10"/>
      <c r="AC11" s="10"/>
    </row>
    <row r="12" spans="1:35" ht="38.450000000000003" customHeight="1" thickBot="1" x14ac:dyDescent="0.35">
      <c r="A12" s="3"/>
      <c r="B12" s="71" t="s">
        <v>21</v>
      </c>
      <c r="C12" s="68" t="str">
        <f>VLOOKUP($B$12,$M$7:$R$10,4,FALSE)</f>
        <v>Mortero para nivelación de pisos y adhesivo para enchapes. Aplicaciones a alto espesor.</v>
      </c>
      <c r="D12" s="74">
        <v>20</v>
      </c>
      <c r="E12" s="47">
        <v>15</v>
      </c>
      <c r="F12" s="46" t="s">
        <v>43</v>
      </c>
      <c r="G12" s="73">
        <v>100</v>
      </c>
      <c r="H12" s="47" t="str">
        <f>VLOOKUP($B$7,$M$7:$R$10,5,1)</f>
        <v>m2</v>
      </c>
      <c r="I12" s="48">
        <f>ROUNDUP(+G12*D12/10*E12,1)</f>
        <v>3000</v>
      </c>
      <c r="J12" s="48" t="s">
        <v>41</v>
      </c>
      <c r="K12" s="49">
        <f>ROUNDUP(I12/25,0)</f>
        <v>120</v>
      </c>
      <c r="L12" s="6"/>
      <c r="M12" s="36"/>
      <c r="N12" s="37"/>
      <c r="O12" s="36"/>
      <c r="P12" s="38"/>
      <c r="Q12" s="39"/>
      <c r="R12" s="39"/>
      <c r="U12" s="10"/>
      <c r="V12" s="10"/>
      <c r="W12" s="10"/>
      <c r="X12" s="10"/>
      <c r="Y12" s="10"/>
      <c r="Z12" s="10"/>
      <c r="AA12" s="10"/>
      <c r="AB12" s="10"/>
      <c r="AC12" s="10"/>
    </row>
    <row r="13" spans="1:35" ht="16.5" customHeight="1" x14ac:dyDescent="0.3">
      <c r="A13" s="3"/>
      <c r="B13" s="51"/>
      <c r="C13" s="52"/>
      <c r="D13" s="52"/>
      <c r="E13" s="52"/>
      <c r="F13" s="52"/>
      <c r="G13" s="52"/>
      <c r="H13" s="52"/>
      <c r="I13" s="52"/>
      <c r="J13" s="52"/>
      <c r="K13" s="53"/>
      <c r="L13" s="6"/>
      <c r="M13" s="89" t="s">
        <v>28</v>
      </c>
      <c r="N13" s="90"/>
      <c r="O13" s="6"/>
      <c r="P13" s="6"/>
      <c r="Q13" s="6"/>
      <c r="U13" s="10"/>
      <c r="V13" s="10"/>
      <c r="W13" s="10"/>
      <c r="X13" s="10"/>
      <c r="Y13" s="10"/>
      <c r="Z13" s="10"/>
      <c r="AA13" s="10"/>
      <c r="AB13" s="10"/>
      <c r="AC13" s="10"/>
    </row>
    <row r="14" spans="1:35" ht="20.45" customHeight="1" x14ac:dyDescent="0.3">
      <c r="A14" s="3"/>
      <c r="B14" s="93" t="s">
        <v>32</v>
      </c>
      <c r="C14" s="94"/>
      <c r="D14" s="94"/>
      <c r="E14" s="94"/>
      <c r="F14" s="94"/>
      <c r="G14" s="94"/>
      <c r="H14" s="94"/>
      <c r="I14" s="94"/>
      <c r="J14" s="94"/>
      <c r="K14" s="95"/>
      <c r="L14" s="6"/>
      <c r="M14" s="44" t="s">
        <v>13</v>
      </c>
      <c r="N14" s="44">
        <v>2</v>
      </c>
      <c r="O14" s="6"/>
      <c r="P14" s="6"/>
      <c r="Q14" s="6"/>
      <c r="U14" s="10"/>
      <c r="V14" s="10"/>
      <c r="W14" s="10"/>
      <c r="X14" s="10"/>
      <c r="Y14" s="10"/>
      <c r="Z14" s="10"/>
      <c r="AA14" s="102" t="s">
        <v>4</v>
      </c>
      <c r="AB14" s="102"/>
      <c r="AC14" s="102"/>
      <c r="AD14" s="102"/>
      <c r="AE14" s="102"/>
      <c r="AF14" s="102"/>
      <c r="AG14" s="102"/>
      <c r="AH14" s="102"/>
      <c r="AI14" s="102"/>
    </row>
    <row r="15" spans="1:35" ht="45.75" customHeight="1" x14ac:dyDescent="0.3">
      <c r="A15" s="3"/>
      <c r="B15" s="96" t="s">
        <v>53</v>
      </c>
      <c r="C15" s="97"/>
      <c r="D15" s="97"/>
      <c r="E15" s="97"/>
      <c r="F15" s="97"/>
      <c r="G15" s="97"/>
      <c r="H15" s="97"/>
      <c r="I15" s="97"/>
      <c r="J15" s="97"/>
      <c r="K15" s="98"/>
      <c r="L15" s="6"/>
      <c r="M15" s="44" t="s">
        <v>15</v>
      </c>
      <c r="N15" s="44">
        <v>3</v>
      </c>
      <c r="O15" s="6"/>
      <c r="P15" s="6"/>
      <c r="Q15" s="6"/>
      <c r="U15" s="10"/>
      <c r="V15" s="10"/>
      <c r="W15" s="10"/>
      <c r="X15" s="10"/>
      <c r="Y15" s="10"/>
      <c r="Z15" s="10"/>
      <c r="AA15" s="15">
        <v>1</v>
      </c>
      <c r="AB15" s="15">
        <v>2</v>
      </c>
      <c r="AC15" s="15">
        <v>3</v>
      </c>
      <c r="AD15" s="16">
        <v>4</v>
      </c>
      <c r="AE15" s="16">
        <v>5</v>
      </c>
      <c r="AF15" s="16">
        <v>6</v>
      </c>
      <c r="AG15" s="16">
        <v>7</v>
      </c>
      <c r="AH15" s="16">
        <v>8</v>
      </c>
      <c r="AI15" s="16">
        <v>9</v>
      </c>
    </row>
    <row r="16" spans="1:35" ht="18.95" customHeight="1" x14ac:dyDescent="0.3">
      <c r="A16" s="3"/>
      <c r="B16" s="42" t="s">
        <v>50</v>
      </c>
      <c r="C16" s="43"/>
      <c r="D16" s="43"/>
      <c r="E16" s="43"/>
      <c r="F16" s="43"/>
      <c r="G16" s="43"/>
      <c r="H16" s="43"/>
      <c r="I16" s="43"/>
      <c r="J16" s="43"/>
      <c r="K16" s="54"/>
      <c r="M16" s="44" t="s">
        <v>17</v>
      </c>
      <c r="N16" s="44">
        <v>4.5</v>
      </c>
      <c r="R16" s="10"/>
      <c r="S16" s="10"/>
      <c r="T16" s="10"/>
      <c r="U16" s="10"/>
      <c r="V16" s="10"/>
      <c r="W16" s="10"/>
      <c r="X16" s="10"/>
      <c r="Y16" s="17" t="e">
        <f>VLOOKUP(#REF!,#REF!,2,1)</f>
        <v>#REF!</v>
      </c>
      <c r="Z16" s="17" t="e">
        <f>VLOOKUP(#REF!,#REF!,2,1)</f>
        <v>#REF!</v>
      </c>
      <c r="AA16" s="17">
        <f>VLOOKUP($B$7,$M$7:$N$12,2,1)</f>
        <v>25</v>
      </c>
      <c r="AB16" s="17" t="e">
        <f>VLOOKUP(#REF!,MORTEROS,2,1)</f>
        <v>#REF!</v>
      </c>
      <c r="AC16" s="17" t="e">
        <f>VLOOKUP(#REF!,#REF!,2,1)</f>
        <v>#REF!</v>
      </c>
      <c r="AD16" s="17" t="e">
        <f>VLOOKUP(#REF!,#REF!,2,1)</f>
        <v>#REF!</v>
      </c>
      <c r="AE16" s="17" t="e">
        <f>VLOOKUP(#REF!,#REF!,2,1)</f>
        <v>#REF!</v>
      </c>
      <c r="AF16" s="17" t="e">
        <f>VLOOKUP(#REF!,#REF!,2,1)</f>
        <v>#REF!</v>
      </c>
      <c r="AG16" s="17" t="e">
        <f>VLOOKUP(#REF!,#REF!,2,1)</f>
        <v>#REF!</v>
      </c>
    </row>
    <row r="17" spans="2:38" x14ac:dyDescent="0.3">
      <c r="B17" s="91" t="str">
        <f>HYPERLINK(VLOOKUP(B7,M7:R12,6,0),VLOOKUP(B7,M7:R12,6,0))</f>
        <v>http://www.toxement.com.co/media/2738/euco-ceramica.pdf</v>
      </c>
      <c r="C17" s="92"/>
      <c r="D17" s="75" t="str">
        <f>HYPERLINK(R10,R10)</f>
        <v>http://www.toxement.com.co/media/2740/euco-peganivel.pdf</v>
      </c>
      <c r="E17" s="69"/>
      <c r="F17" s="69"/>
      <c r="G17" s="69"/>
      <c r="H17" s="69"/>
      <c r="I17" s="69"/>
      <c r="J17" s="69"/>
      <c r="K17" s="70"/>
      <c r="M17" s="44" t="s">
        <v>18</v>
      </c>
      <c r="N17" s="44">
        <v>5</v>
      </c>
      <c r="O17" s="4"/>
      <c r="P17" s="4"/>
      <c r="Q17" s="20"/>
      <c r="S17" s="10"/>
      <c r="T17" s="10"/>
      <c r="U17" s="10"/>
      <c r="V17" s="10"/>
      <c r="W17" s="10"/>
      <c r="X17" s="10"/>
      <c r="Y17" s="17" t="e">
        <f>VLOOKUP(#REF!,#REF!,3,1)</f>
        <v>#REF!</v>
      </c>
      <c r="Z17" s="17" t="e">
        <f>VLOOKUP(#REF!,#REF!,3,1)</f>
        <v>#REF!</v>
      </c>
      <c r="AA17" s="17" t="e">
        <f>VLOOKUP($B$7,$M$7:$N$12,3,1)</f>
        <v>#REF!</v>
      </c>
      <c r="AB17" s="17" t="e">
        <f>VLOOKUP(#REF!,#REF!,3,1)</f>
        <v>#REF!</v>
      </c>
      <c r="AC17" s="17" t="e">
        <f>VLOOKUP(#REF!,#REF!,3,1)</f>
        <v>#REF!</v>
      </c>
      <c r="AD17" s="17" t="e">
        <f>VLOOKUP(#REF!,#REF!,3,1)</f>
        <v>#REF!</v>
      </c>
      <c r="AE17" s="17" t="e">
        <f>VLOOKUP(#REF!,#REF!,3,1)</f>
        <v>#REF!</v>
      </c>
      <c r="AF17" s="17" t="e">
        <f>VLOOKUP(#REF!,#REF!,3,1)</f>
        <v>#REF!</v>
      </c>
      <c r="AG17" s="17" t="e">
        <f>VLOOKUP(#REF!,#REF!,3,1)</f>
        <v>#REF!</v>
      </c>
    </row>
    <row r="18" spans="2:38" x14ac:dyDescent="0.3">
      <c r="B18" s="99" t="s">
        <v>34</v>
      </c>
      <c r="C18" s="100"/>
      <c r="D18" s="100"/>
      <c r="E18" s="100"/>
      <c r="F18" s="100"/>
      <c r="G18" s="100"/>
      <c r="H18" s="100"/>
      <c r="I18" s="100"/>
      <c r="J18" s="100"/>
      <c r="K18" s="101"/>
      <c r="M18" s="44" t="s">
        <v>20</v>
      </c>
      <c r="N18" s="44">
        <v>6</v>
      </c>
      <c r="O18" s="4"/>
      <c r="P18" s="4"/>
      <c r="Q18" s="6"/>
      <c r="S18" s="10"/>
      <c r="T18" s="10"/>
      <c r="U18" s="10"/>
      <c r="V18" s="10"/>
      <c r="W18" s="10"/>
      <c r="X18" s="10"/>
      <c r="Y18" s="17" t="e">
        <f>VLOOKUP(#REF!,#REF!,4,1)</f>
        <v>#REF!</v>
      </c>
      <c r="Z18" s="17" t="e">
        <f>VLOOKUP(#REF!,#REF!,4,1)</f>
        <v>#REF!</v>
      </c>
      <c r="AA18" s="17" t="e">
        <f>VLOOKUP($B$7,$M$7:$N$12,4,1)</f>
        <v>#REF!</v>
      </c>
      <c r="AB18" s="17" t="e">
        <f>VLOOKUP(#REF!,#REF!,4,1)</f>
        <v>#REF!</v>
      </c>
      <c r="AC18" s="17" t="e">
        <f>VLOOKUP(#REF!,#REF!,4,1)</f>
        <v>#REF!</v>
      </c>
      <c r="AD18" s="17" t="e">
        <f>VLOOKUP(#REF!,#REF!,4,1)</f>
        <v>#REF!</v>
      </c>
      <c r="AE18" s="17" t="e">
        <f>VLOOKUP(#REF!,#REF!,4,1)</f>
        <v>#REF!</v>
      </c>
      <c r="AF18" s="17" t="e">
        <f>VLOOKUP(#REF!,#REF!,4,1)</f>
        <v>#REF!</v>
      </c>
      <c r="AG18" s="17" t="e">
        <f>VLOOKUP(#REF!,#REF!,4,1)</f>
        <v>#REF!</v>
      </c>
    </row>
    <row r="19" spans="2:38" ht="31.5" customHeight="1" x14ac:dyDescent="0.3">
      <c r="B19" s="76" t="s">
        <v>52</v>
      </c>
      <c r="C19" s="77"/>
      <c r="D19" s="77"/>
      <c r="E19" s="77"/>
      <c r="F19" s="77"/>
      <c r="G19" s="77"/>
      <c r="H19" s="77"/>
      <c r="I19" s="77"/>
      <c r="J19" s="77"/>
      <c r="K19" s="78"/>
      <c r="M19" s="44" t="s">
        <v>22</v>
      </c>
      <c r="N19" s="44">
        <v>9</v>
      </c>
      <c r="O19" s="4"/>
      <c r="P19" s="4"/>
      <c r="Q19" s="6"/>
      <c r="Y19" s="17" t="e">
        <f>VLOOKUP(#REF!,#REF!,5,1)</f>
        <v>#REF!</v>
      </c>
      <c r="Z19" s="17" t="e">
        <f>VLOOKUP(#REF!,#REF!,5,1)</f>
        <v>#REF!</v>
      </c>
      <c r="AA19" s="17" t="e">
        <f>VLOOKUP($B$7,$M$7:$N$12,5,1)</f>
        <v>#REF!</v>
      </c>
      <c r="AB19" s="17" t="e">
        <f>VLOOKUP(#REF!,#REF!,5,1)</f>
        <v>#REF!</v>
      </c>
      <c r="AC19" s="17" t="e">
        <f>VLOOKUP(#REF!,#REF!,5,1)</f>
        <v>#REF!</v>
      </c>
      <c r="AD19" s="17" t="e">
        <f>VLOOKUP(#REF!,#REF!,5,1)</f>
        <v>#REF!</v>
      </c>
      <c r="AE19" s="17" t="e">
        <f>VLOOKUP(#REF!,#REF!,5,1)</f>
        <v>#REF!</v>
      </c>
      <c r="AF19" s="17" t="e">
        <f>VLOOKUP(#REF!,#REF!,5,1)</f>
        <v>#REF!</v>
      </c>
      <c r="AG19" s="17" t="e">
        <f>VLOOKUP(#REF!,#REF!,5,1)</f>
        <v>#REF!</v>
      </c>
    </row>
    <row r="20" spans="2:38" ht="17.25" thickBot="1" x14ac:dyDescent="0.35">
      <c r="B20" s="24" t="s">
        <v>51</v>
      </c>
      <c r="C20" s="25"/>
      <c r="D20" s="25"/>
      <c r="E20" s="25"/>
      <c r="F20" s="25"/>
      <c r="G20" s="25"/>
      <c r="H20" s="25"/>
      <c r="I20" s="25"/>
      <c r="J20" s="55"/>
      <c r="K20" s="56"/>
      <c r="M20" s="44" t="s">
        <v>23</v>
      </c>
      <c r="N20" s="44">
        <v>7</v>
      </c>
      <c r="O20" s="4"/>
      <c r="P20" s="4"/>
      <c r="Q20" s="6"/>
      <c r="Y20" s="17" t="e">
        <f>VLOOKUP(#REF!,#REF!,10,1)</f>
        <v>#REF!</v>
      </c>
      <c r="Z20" s="17" t="e">
        <f>VLOOKUP(#REF!,#REF!,10,1)</f>
        <v>#REF!</v>
      </c>
      <c r="AA20" s="17" t="e">
        <f>VLOOKUP(B7,M7:R12,10,1)</f>
        <v>#REF!</v>
      </c>
      <c r="AB20" s="17" t="e">
        <f>VLOOKUP(#REF!,#REF!,10,1)</f>
        <v>#REF!</v>
      </c>
      <c r="AC20" s="17" t="e">
        <f>VLOOKUP(#REF!,#REF!,10,1)</f>
        <v>#REF!</v>
      </c>
      <c r="AD20" s="17" t="e">
        <f>VLOOKUP(#REF!,#REF!,10,1)</f>
        <v>#REF!</v>
      </c>
      <c r="AE20" s="17" t="e">
        <f>VLOOKUP(#REF!,#REF!,10,1)</f>
        <v>#REF!</v>
      </c>
      <c r="AF20" s="17" t="e">
        <f>VLOOKUP(#REF!,#REF!,10,1)</f>
        <v>#REF!</v>
      </c>
      <c r="AG20" s="17" t="e">
        <f>VLOOKUP(#REF!,#REF!,10,1)</f>
        <v>#REF!</v>
      </c>
    </row>
    <row r="21" spans="2:38" x14ac:dyDescent="0.3">
      <c r="B21" s="23"/>
      <c r="C21" s="14"/>
      <c r="D21" s="14"/>
      <c r="E21" s="14"/>
      <c r="F21" s="14"/>
      <c r="G21" s="14"/>
      <c r="H21" s="14"/>
      <c r="I21" s="14"/>
      <c r="J21" s="50"/>
      <c r="K21" s="61"/>
      <c r="M21" s="44" t="s">
        <v>24</v>
      </c>
      <c r="N21" s="44">
        <v>10</v>
      </c>
      <c r="O21" s="4"/>
      <c r="P21" s="4"/>
      <c r="Q21" s="6"/>
    </row>
    <row r="22" spans="2:38" x14ac:dyDescent="0.3">
      <c r="B22" s="23"/>
      <c r="C22" s="14"/>
      <c r="D22" s="14"/>
      <c r="E22" s="14"/>
      <c r="F22" s="14"/>
      <c r="G22" s="14"/>
      <c r="H22" s="14"/>
      <c r="I22" s="14"/>
      <c r="J22" s="50"/>
      <c r="K22" s="61"/>
      <c r="M22" s="44" t="s">
        <v>11</v>
      </c>
      <c r="N22" s="44">
        <v>12</v>
      </c>
      <c r="O22" s="4"/>
      <c r="Q22" s="5"/>
    </row>
    <row r="23" spans="2:38" x14ac:dyDescent="0.3">
      <c r="B23" s="23"/>
      <c r="C23" s="14"/>
      <c r="D23" s="14"/>
      <c r="E23" s="14"/>
      <c r="F23" s="14"/>
      <c r="G23" s="14"/>
      <c r="H23" s="14"/>
      <c r="I23" s="14"/>
      <c r="J23" s="50"/>
      <c r="K23" s="61"/>
      <c r="M23" s="6"/>
      <c r="N23" s="6"/>
      <c r="O23" s="4"/>
      <c r="Q23" s="5"/>
    </row>
    <row r="24" spans="2:38" x14ac:dyDescent="0.3">
      <c r="B24" s="23"/>
      <c r="C24" s="14"/>
      <c r="D24" s="14"/>
      <c r="E24" s="14"/>
      <c r="F24" s="14"/>
      <c r="G24" s="14"/>
      <c r="H24" s="14"/>
      <c r="I24" s="14"/>
      <c r="J24" s="50"/>
      <c r="K24" s="61"/>
      <c r="M24" s="6"/>
      <c r="N24" s="6"/>
      <c r="O24" s="4"/>
      <c r="Q24" s="5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2:38" x14ac:dyDescent="0.3">
      <c r="B25" s="23"/>
      <c r="C25" s="14"/>
      <c r="D25" s="14"/>
      <c r="E25" s="14"/>
      <c r="F25" s="14"/>
      <c r="G25" s="14"/>
      <c r="H25" s="14"/>
      <c r="I25" s="14"/>
      <c r="J25" s="50"/>
      <c r="K25" s="61"/>
      <c r="M25" s="6"/>
      <c r="N25" s="6"/>
      <c r="O25" s="4"/>
      <c r="Q25" s="5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2:38" x14ac:dyDescent="0.3">
      <c r="B26" s="23"/>
      <c r="C26" s="14"/>
      <c r="D26" s="14"/>
      <c r="E26" s="14"/>
      <c r="F26" s="14"/>
      <c r="G26" s="14"/>
      <c r="H26" s="14"/>
      <c r="I26" s="14"/>
      <c r="J26" s="50"/>
      <c r="K26" s="61"/>
      <c r="M26" s="6"/>
      <c r="N26" s="6"/>
      <c r="O26" s="4"/>
      <c r="Q26" s="5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2:38" ht="33" customHeight="1" x14ac:dyDescent="0.3">
      <c r="B27" s="23"/>
      <c r="C27" s="14"/>
      <c r="D27" s="14"/>
      <c r="E27" s="14"/>
      <c r="F27" s="14"/>
      <c r="G27" s="14"/>
      <c r="H27" s="14"/>
      <c r="I27" s="14"/>
      <c r="J27" s="50"/>
      <c r="K27" s="61"/>
      <c r="AA27" s="18"/>
      <c r="AB27" s="9"/>
      <c r="AC27" s="9"/>
      <c r="AD27" s="9"/>
      <c r="AE27" s="9"/>
      <c r="AF27" s="9"/>
      <c r="AG27" s="9"/>
      <c r="AH27" s="19"/>
      <c r="AI27" s="19"/>
      <c r="AJ27" s="19"/>
      <c r="AK27" s="9"/>
      <c r="AL27" s="18"/>
    </row>
    <row r="28" spans="2:38" ht="57" customHeight="1" x14ac:dyDescent="0.3">
      <c r="B28" s="23"/>
      <c r="C28" s="14"/>
      <c r="D28" s="14"/>
      <c r="E28" s="14"/>
      <c r="F28" s="14"/>
      <c r="G28" s="14"/>
      <c r="H28" s="14"/>
      <c r="I28" s="14"/>
      <c r="J28" s="50"/>
      <c r="K28" s="61"/>
      <c r="AA28" s="18"/>
      <c r="AB28" s="9"/>
      <c r="AC28" s="9"/>
      <c r="AD28" s="9"/>
      <c r="AE28" s="9"/>
      <c r="AF28" s="9"/>
      <c r="AG28" s="9"/>
      <c r="AH28" s="19"/>
      <c r="AI28" s="19"/>
      <c r="AJ28" s="19"/>
      <c r="AK28" s="9"/>
      <c r="AL28" s="18"/>
    </row>
    <row r="29" spans="2:38" ht="34.5" customHeight="1" thickBot="1" x14ac:dyDescent="0.35">
      <c r="B29" s="62"/>
      <c r="C29" s="25"/>
      <c r="D29" s="25"/>
      <c r="E29" s="25"/>
      <c r="F29" s="25"/>
      <c r="G29" s="25"/>
      <c r="H29" s="25"/>
      <c r="I29" s="25"/>
      <c r="J29" s="55"/>
      <c r="K29" s="56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0" spans="2:38" x14ac:dyDescent="0.3"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</row>
    <row r="31" spans="2:38" hidden="1" x14ac:dyDescent="0.3"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2:38" ht="15.95" hidden="1" customHeight="1" x14ac:dyDescent="0.3"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</row>
    <row r="33" spans="25:38" ht="17.25" hidden="1" customHeight="1" x14ac:dyDescent="0.3"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</row>
    <row r="34" spans="25:38" ht="30.95" hidden="1" customHeight="1" x14ac:dyDescent="0.3"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</row>
    <row r="35" spans="25:38" hidden="1" x14ac:dyDescent="0.3"/>
    <row r="36" spans="25:38" ht="57" hidden="1" customHeight="1" x14ac:dyDescent="0.3">
      <c r="Y36" s="79" t="s">
        <v>25</v>
      </c>
      <c r="Z36" s="79"/>
    </row>
    <row r="37" spans="25:38" hidden="1" x14ac:dyDescent="0.3"/>
    <row r="38" spans="25:38" hidden="1" x14ac:dyDescent="0.3">
      <c r="Y38" s="6" t="s">
        <v>13</v>
      </c>
      <c r="Z38" s="6">
        <f>1/1</f>
        <v>1</v>
      </c>
    </row>
    <row r="39" spans="25:38" ht="27.95" hidden="1" customHeight="1" x14ac:dyDescent="0.3">
      <c r="Y39" s="6" t="s">
        <v>19</v>
      </c>
      <c r="Z39" s="13">
        <f>1/1.5</f>
        <v>0.66666666666666663</v>
      </c>
    </row>
    <row r="40" spans="25:38" ht="35.1" hidden="1" customHeight="1" x14ac:dyDescent="0.3">
      <c r="Y40" s="6" t="s">
        <v>17</v>
      </c>
      <c r="Z40" s="13">
        <f>1/2</f>
        <v>0.5</v>
      </c>
    </row>
    <row r="41" spans="25:38" ht="17.25" hidden="1" customHeight="1" x14ac:dyDescent="0.3">
      <c r="Y41" s="6" t="s">
        <v>18</v>
      </c>
      <c r="Z41" s="13">
        <f>1/3</f>
        <v>0.33333333333333331</v>
      </c>
    </row>
    <row r="42" spans="25:38" ht="15.95" hidden="1" customHeight="1" x14ac:dyDescent="0.3"/>
    <row r="43" spans="25:38" hidden="1" x14ac:dyDescent="0.3"/>
    <row r="44" spans="25:38" ht="57" hidden="1" customHeight="1" x14ac:dyDescent="0.3"/>
    <row r="45" spans="25:38" hidden="1" x14ac:dyDescent="0.3"/>
    <row r="46" spans="25:38" ht="39.950000000000003" hidden="1" customHeight="1" x14ac:dyDescent="0.3"/>
    <row r="47" spans="25:38" hidden="1" x14ac:dyDescent="0.3"/>
    <row r="48" spans="25:38" hidden="1" x14ac:dyDescent="0.3"/>
    <row r="49" hidden="1" x14ac:dyDescent="0.3"/>
    <row r="50" ht="15.95" hidden="1" customHeight="1" x14ac:dyDescent="0.3"/>
    <row r="51" hidden="1" x14ac:dyDescent="0.3"/>
    <row r="52" ht="57" hidden="1" customHeight="1" x14ac:dyDescent="0.3"/>
    <row r="53" hidden="1" x14ac:dyDescent="0.3"/>
    <row r="54" ht="39.950000000000003" hidden="1" customHeight="1" x14ac:dyDescent="0.3"/>
    <row r="55" hidden="1" x14ac:dyDescent="0.3"/>
    <row r="56" hidden="1" x14ac:dyDescent="0.3"/>
    <row r="57" hidden="1" x14ac:dyDescent="0.3"/>
    <row r="58" ht="15.95" hidden="1" customHeight="1" x14ac:dyDescent="0.3"/>
    <row r="59" hidden="1" x14ac:dyDescent="0.3"/>
    <row r="60" ht="57" hidden="1" customHeight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t="15.95" hidden="1" customHeight="1" x14ac:dyDescent="0.3"/>
    <row r="67" hidden="1" x14ac:dyDescent="0.3"/>
    <row r="68" ht="57" hidden="1" customHeight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t="15.95" hidden="1" customHeight="1" x14ac:dyDescent="0.3"/>
    <row r="75" hidden="1" x14ac:dyDescent="0.3"/>
    <row r="76" ht="57" hidden="1" customHeight="1" x14ac:dyDescent="0.3"/>
    <row r="77" hidden="1" x14ac:dyDescent="0.3"/>
  </sheetData>
  <sheetProtection sheet="1" objects="1" scenarios="1"/>
  <mergeCells count="33">
    <mergeCell ref="J11:K11"/>
    <mergeCell ref="B18:K18"/>
    <mergeCell ref="AA14:AI14"/>
    <mergeCell ref="B2:C2"/>
    <mergeCell ref="E4:F5"/>
    <mergeCell ref="N4:O4"/>
    <mergeCell ref="B3:J3"/>
    <mergeCell ref="B9:B10"/>
    <mergeCell ref="C9:C10"/>
    <mergeCell ref="D9:D10"/>
    <mergeCell ref="E9:F10"/>
    <mergeCell ref="G9:H10"/>
    <mergeCell ref="J9:J10"/>
    <mergeCell ref="K9:K10"/>
    <mergeCell ref="B11:C11"/>
    <mergeCell ref="D11:F11"/>
    <mergeCell ref="G11:I11"/>
    <mergeCell ref="B19:K19"/>
    <mergeCell ref="Y36:Z36"/>
    <mergeCell ref="B4:B5"/>
    <mergeCell ref="C4:C5"/>
    <mergeCell ref="D4:D5"/>
    <mergeCell ref="G4:H5"/>
    <mergeCell ref="J4:J5"/>
    <mergeCell ref="K4:K5"/>
    <mergeCell ref="B6:C6"/>
    <mergeCell ref="G6:I6"/>
    <mergeCell ref="J6:K6"/>
    <mergeCell ref="D6:F6"/>
    <mergeCell ref="M13:N13"/>
    <mergeCell ref="B17:C17"/>
    <mergeCell ref="B14:K14"/>
    <mergeCell ref="B15:K15"/>
  </mergeCells>
  <dataValidations count="4">
    <dataValidation type="decimal" allowBlank="1" showInputMessage="1" showErrorMessage="1" error="El espesor máximo de aplicación es de 30 mm." sqref="D12" xr:uid="{00000000-0002-0000-0000-000000000000}">
      <formula1>0</formula1>
      <formula2>30</formula2>
    </dataValidation>
    <dataValidation type="list" allowBlank="1" showInputMessage="1" showErrorMessage="1" sqref="B8" xr:uid="{00000000-0002-0000-0000-000001000000}">
      <formula1>$M$7:$M$12</formula1>
    </dataValidation>
    <dataValidation type="list" allowBlank="1" showInputMessage="1" showErrorMessage="1" sqref="D7:D8" xr:uid="{00000000-0002-0000-0000-000002000000}">
      <formula1>$M$14:$M$22</formula1>
    </dataValidation>
    <dataValidation type="list" allowBlank="1" showInputMessage="1" showErrorMessage="1" sqref="B7" xr:uid="{00000000-0002-0000-0000-000003000000}">
      <formula1>$M$7:$M$9</formula1>
    </dataValidation>
  </dataValidations>
  <hyperlinks>
    <hyperlink ref="R8" r:id="rId1" xr:uid="{00000000-0004-0000-0000-000000000000}"/>
    <hyperlink ref="R9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2020-05-04T15:59:37Z</cp:lastPrinted>
  <dcterms:created xsi:type="dcterms:W3CDTF">2020-02-19T16:08:33Z</dcterms:created>
  <dcterms:modified xsi:type="dcterms:W3CDTF">2020-05-20T02:43:02Z</dcterms:modified>
</cp:coreProperties>
</file>